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<sst xmlns="http://schemas.openxmlformats.org/spreadsheetml/2006/main" count="31" uniqueCount="30">
  <si>
    <t xml:space="preserve">2021制造行业工资表-带个税计算公式 </t>
  </si>
  <si>
    <t>序号</t>
  </si>
  <si>
    <t>部门</t>
  </si>
  <si>
    <t>姓名</t>
  </si>
  <si>
    <t>职务</t>
  </si>
  <si>
    <t>标准工资</t>
  </si>
  <si>
    <t>出勤日</t>
  </si>
  <si>
    <t>应发工资</t>
  </si>
  <si>
    <t>应扣工资</t>
  </si>
  <si>
    <t>应税工资</t>
  </si>
  <si>
    <t>个人所得税</t>
  </si>
  <si>
    <t>实发工资</t>
  </si>
  <si>
    <t>基本
工资</t>
  </si>
  <si>
    <t>绩效
工资</t>
  </si>
  <si>
    <t>岗位
工资</t>
  </si>
  <si>
    <t>加班工资</t>
  </si>
  <si>
    <t>工资标准小计</t>
  </si>
  <si>
    <t>绩效奖励</t>
  </si>
  <si>
    <t>应发提成</t>
  </si>
  <si>
    <t>其他增项</t>
  </si>
  <si>
    <t>合计</t>
  </si>
  <si>
    <t>社保</t>
  </si>
  <si>
    <t>大病互助</t>
  </si>
  <si>
    <t>公积金</t>
  </si>
  <si>
    <t>考勤扣款</t>
  </si>
  <si>
    <t>绩效处罚</t>
  </si>
  <si>
    <t>缺勤扣款</t>
  </si>
  <si>
    <t>扣款合计</t>
  </si>
  <si>
    <t>销售</t>
  </si>
  <si>
    <t>李天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</si>
</sst>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);[Red]\(0.00\)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color indexed="8"/>
      <name val="宋体"/>
      <charset val="134"/>
      <scheme val="major"/>
    </font>
    <font>
      <sz val="9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0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8" borderId="9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27" borderId="14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>
      <alignment horizontal="center"/>
    </xf>
    <xf numFmtId="17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177" fontId="2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4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  <protection hidden="1"/>
    </xf>
    <xf numFmtId="0" fontId="2" fillId="4" borderId="5" xfId="0" applyFont="1" applyFill="1" applyBorder="1" applyAlignment="1" applyProtection="1">
      <alignment horizontal="center" vertical="center" wrapText="1"/>
      <protection hidden="1"/>
    </xf>
    <xf numFmtId="0" fontId="2" fillId="4" borderId="5" xfId="0" applyNumberFormat="1" applyFont="1" applyFill="1" applyBorder="1" applyAlignment="1" applyProtection="1">
      <alignment horizontal="center" vertical="center" wrapText="1"/>
      <protection hidden="1"/>
    </xf>
    <xf numFmtId="176" fontId="2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" fillId="5" borderId="6" xfId="0" applyFont="1" applyFill="1" applyBorder="1" applyAlignment="1" applyProtection="1">
      <alignment horizontal="center" vertical="center" wrapText="1"/>
      <protection hidden="1"/>
    </xf>
    <xf numFmtId="177" fontId="2" fillId="5" borderId="3" xfId="0" applyNumberFormat="1" applyFont="1" applyFill="1" applyBorder="1" applyAlignment="1" applyProtection="1">
      <alignment horizontal="center" vertical="center" wrapText="1"/>
      <protection hidden="1"/>
    </xf>
    <xf numFmtId="177" fontId="2" fillId="5" borderId="5" xfId="0" applyNumberFormat="1" applyFont="1" applyFill="1" applyBorder="1" applyAlignment="1" applyProtection="1">
      <alignment horizontal="center" vertical="center" wrapText="1"/>
      <protection hidden="1"/>
    </xf>
    <xf numFmtId="176" fontId="2" fillId="5" borderId="5" xfId="0" applyNumberFormat="1" applyFont="1" applyFill="1" applyBorder="1" applyAlignment="1" applyProtection="1">
      <alignment horizontal="center" vertical="center" wrapText="1"/>
      <protection hidden="1"/>
    </xf>
    <xf numFmtId="177" fontId="2" fillId="5" borderId="4" xfId="0" applyNumberFormat="1" applyFont="1" applyFill="1" applyBorder="1" applyAlignment="1" applyProtection="1">
      <alignment horizontal="center" vertical="center" wrapText="1"/>
      <protection hidden="1"/>
    </xf>
    <xf numFmtId="177" fontId="2" fillId="3" borderId="5" xfId="0" applyNumberFormat="1" applyFont="1" applyFill="1" applyBorder="1" applyAlignment="1" applyProtection="1">
      <alignment horizontal="center" vertical="center" wrapText="1"/>
      <protection hidden="1"/>
    </xf>
    <xf numFmtId="177" fontId="2" fillId="6" borderId="3" xfId="0" applyNumberFormat="1" applyFont="1" applyFill="1" applyBorder="1" applyAlignment="1" applyProtection="1">
      <alignment horizontal="center" vertical="center" wrapText="1"/>
      <protection hidden="1"/>
    </xf>
    <xf numFmtId="177" fontId="2" fillId="6" borderId="4" xfId="0" applyNumberFormat="1" applyFont="1" applyFill="1" applyBorder="1" applyAlignment="1" applyProtection="1">
      <alignment horizontal="center" vertical="center" wrapText="1"/>
      <protection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3" tint="0.39991454817346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"/>
  <sheetViews>
    <sheetView tabSelected="1" workbookViewId="0">
      <selection activeCell="I15" sqref="I15"/>
    </sheetView>
  </sheetViews>
  <sheetFormatPr defaultColWidth="9" defaultRowHeight="13.5"/>
  <cols>
    <col min="1" max="1" width="2.375" style="5" customWidth="1"/>
    <col min="2" max="6" width="7" style="5" customWidth="1"/>
    <col min="7" max="11" width="8.375" style="6" customWidth="1"/>
    <col min="12" max="24" width="8.375" style="7" customWidth="1"/>
    <col min="25" max="26" width="8.375" style="6" customWidth="1"/>
    <col min="27" max="16384" width="9" style="1"/>
  </cols>
  <sheetData>
    <row r="1" s="1" customFormat="1" ht="39.75" customHeight="1" spans="1:26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="2" customFormat="1" ht="22.5" customHeight="1" spans="1:2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2"/>
      <c r="I2" s="12"/>
      <c r="J2" s="12"/>
      <c r="K2" s="12"/>
      <c r="L2" s="12"/>
      <c r="M2" s="12"/>
      <c r="N2" s="12"/>
      <c r="O2" s="12"/>
      <c r="P2" s="21"/>
      <c r="Q2" s="25" t="s">
        <v>8</v>
      </c>
      <c r="R2" s="26"/>
      <c r="S2" s="26"/>
      <c r="T2" s="26"/>
      <c r="U2" s="26"/>
      <c r="V2" s="26"/>
      <c r="W2" s="27"/>
      <c r="X2" s="28" t="s">
        <v>9</v>
      </c>
      <c r="Y2" s="28" t="s">
        <v>10</v>
      </c>
      <c r="Z2" s="33" t="s">
        <v>11</v>
      </c>
    </row>
    <row r="3" s="2" customFormat="1" ht="32.25" customHeight="1" spans="1:26">
      <c r="A3" s="13"/>
      <c r="B3" s="13"/>
      <c r="C3" s="13"/>
      <c r="D3" s="13"/>
      <c r="E3" s="13"/>
      <c r="F3" s="13"/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22" t="s">
        <v>17</v>
      </c>
      <c r="M3" s="23" t="s">
        <v>18</v>
      </c>
      <c r="N3" s="23" t="s">
        <v>19</v>
      </c>
      <c r="O3" s="23" t="s">
        <v>20</v>
      </c>
      <c r="P3" s="24" t="s">
        <v>7</v>
      </c>
      <c r="Q3" s="29" t="s">
        <v>21</v>
      </c>
      <c r="R3" s="30" t="s">
        <v>22</v>
      </c>
      <c r="S3" s="30" t="s">
        <v>23</v>
      </c>
      <c r="T3" s="30" t="s">
        <v>24</v>
      </c>
      <c r="U3" s="30" t="s">
        <v>25</v>
      </c>
      <c r="V3" s="30" t="s">
        <v>26</v>
      </c>
      <c r="W3" s="30" t="s">
        <v>27</v>
      </c>
      <c r="X3" s="31"/>
      <c r="Y3" s="31"/>
      <c r="Z3" s="34"/>
    </row>
    <row r="4" s="3" customFormat="1" ht="24" customHeight="1" spans="1:26">
      <c r="A4" s="15">
        <v>1</v>
      </c>
      <c r="B4" s="16" t="s">
        <v>28</v>
      </c>
      <c r="C4" s="16" t="s">
        <v>29</v>
      </c>
      <c r="D4" s="16"/>
      <c r="E4" s="15">
        <v>8000</v>
      </c>
      <c r="F4" s="17">
        <v>23</v>
      </c>
      <c r="G4" s="18">
        <v>8000</v>
      </c>
      <c r="H4" s="18">
        <v>2000</v>
      </c>
      <c r="I4" s="18">
        <v>500</v>
      </c>
      <c r="J4" s="18">
        <v>0</v>
      </c>
      <c r="K4" s="18">
        <f>G4+H4+I4+J4</f>
        <v>10500</v>
      </c>
      <c r="L4" s="18">
        <v>200</v>
      </c>
      <c r="M4" s="18">
        <v>1500</v>
      </c>
      <c r="N4" s="18">
        <v>0</v>
      </c>
      <c r="O4" s="18">
        <f>L4+M4+N4</f>
        <v>1700</v>
      </c>
      <c r="P4" s="18">
        <f>K4+O4</f>
        <v>12200</v>
      </c>
      <c r="Q4" s="32">
        <f>E4*(0.08+0.02+0.005)</f>
        <v>840</v>
      </c>
      <c r="R4" s="18">
        <v>0</v>
      </c>
      <c r="S4" s="18">
        <f>E4*0.12</f>
        <v>960</v>
      </c>
      <c r="T4" s="18">
        <v>0</v>
      </c>
      <c r="U4" s="32">
        <v>0</v>
      </c>
      <c r="V4" s="32">
        <v>0</v>
      </c>
      <c r="W4" s="32">
        <f>Q4+R4+S4++T4+U4+V4</f>
        <v>1800</v>
      </c>
      <c r="X4" s="32">
        <f>P4-W4</f>
        <v>10400</v>
      </c>
      <c r="Y4" s="32">
        <f>ROUND(MAX((X4-3500)*{0.03,0.1,0.2,0.25,0.3,0.35,0.45}-{0,105,555,1005,2755,5505,13505},0),2)</f>
        <v>825</v>
      </c>
      <c r="Z4" s="32">
        <f>X4-Y4</f>
        <v>9575</v>
      </c>
    </row>
    <row r="5" s="3" customFormat="1" ht="24" customHeight="1" spans="1:26">
      <c r="A5" s="15"/>
      <c r="B5" s="16"/>
      <c r="C5" s="16"/>
      <c r="D5" s="16"/>
      <c r="E5" s="15"/>
      <c r="F5" s="17"/>
      <c r="G5" s="18"/>
      <c r="H5" s="18"/>
      <c r="I5" s="18"/>
      <c r="J5" s="18"/>
      <c r="K5" s="18"/>
      <c r="L5" s="18"/>
      <c r="M5" s="18"/>
      <c r="N5" s="18"/>
      <c r="O5" s="18"/>
      <c r="P5" s="18"/>
      <c r="Q5" s="32"/>
      <c r="R5" s="18"/>
      <c r="S5" s="18"/>
      <c r="T5" s="18"/>
      <c r="U5" s="32"/>
      <c r="V5" s="32"/>
      <c r="W5" s="32"/>
      <c r="X5" s="32"/>
      <c r="Y5" s="32"/>
      <c r="Z5" s="32"/>
    </row>
    <row r="6" s="3" customFormat="1" ht="24" customHeight="1" spans="1:26">
      <c r="A6" s="15"/>
      <c r="B6" s="16"/>
      <c r="C6" s="16"/>
      <c r="D6" s="16"/>
      <c r="E6" s="15"/>
      <c r="F6" s="17"/>
      <c r="G6" s="18"/>
      <c r="H6" s="18"/>
      <c r="I6" s="18"/>
      <c r="J6" s="18"/>
      <c r="K6" s="18"/>
      <c r="L6" s="18"/>
      <c r="M6" s="18"/>
      <c r="N6" s="18"/>
      <c r="O6" s="18"/>
      <c r="P6" s="18"/>
      <c r="Q6" s="32"/>
      <c r="R6" s="18"/>
      <c r="S6" s="18"/>
      <c r="T6" s="18"/>
      <c r="U6" s="32"/>
      <c r="V6" s="32"/>
      <c r="W6" s="32"/>
      <c r="X6" s="32"/>
      <c r="Y6" s="32"/>
      <c r="Z6" s="32"/>
    </row>
    <row r="7" s="4" customFormat="1" ht="20.1" customHeight="1" spans="1:26">
      <c r="A7" s="15"/>
      <c r="B7" s="16"/>
      <c r="C7" s="16"/>
      <c r="D7" s="16"/>
      <c r="E7" s="15"/>
      <c r="F7" s="17"/>
      <c r="G7" s="18"/>
      <c r="H7" s="18"/>
      <c r="I7" s="18"/>
      <c r="J7" s="18"/>
      <c r="K7" s="18"/>
      <c r="L7" s="18"/>
      <c r="M7" s="18"/>
      <c r="N7" s="18"/>
      <c r="O7" s="18"/>
      <c r="P7" s="18"/>
      <c r="Q7" s="32"/>
      <c r="R7" s="18"/>
      <c r="S7" s="18"/>
      <c r="T7" s="18"/>
      <c r="U7" s="32"/>
      <c r="V7" s="32"/>
      <c r="W7" s="32"/>
      <c r="X7" s="32"/>
      <c r="Y7" s="32"/>
      <c r="Z7" s="32"/>
    </row>
    <row r="8" s="4" customFormat="1" ht="20.1" customHeight="1" spans="1:26">
      <c r="A8" s="15"/>
      <c r="B8" s="16"/>
      <c r="C8" s="16"/>
      <c r="D8" s="16"/>
      <c r="E8" s="15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32"/>
      <c r="R8" s="18"/>
      <c r="S8" s="18"/>
      <c r="T8" s="18"/>
      <c r="U8" s="32"/>
      <c r="V8" s="32"/>
      <c r="W8" s="32"/>
      <c r="X8" s="32"/>
      <c r="Y8" s="32"/>
      <c r="Z8" s="32"/>
    </row>
    <row r="9" s="4" customFormat="1" ht="20.1" customHeight="1" spans="1:26">
      <c r="A9" s="15"/>
      <c r="B9" s="16"/>
      <c r="C9" s="16"/>
      <c r="D9" s="16"/>
      <c r="E9" s="15"/>
      <c r="F9" s="17"/>
      <c r="G9" s="18"/>
      <c r="H9" s="18"/>
      <c r="I9" s="18"/>
      <c r="J9" s="18"/>
      <c r="K9" s="18"/>
      <c r="L9" s="18"/>
      <c r="M9" s="18"/>
      <c r="N9" s="18"/>
      <c r="O9" s="18"/>
      <c r="P9" s="18"/>
      <c r="Q9" s="32"/>
      <c r="R9" s="18"/>
      <c r="S9" s="18"/>
      <c r="T9" s="18"/>
      <c r="U9" s="32"/>
      <c r="V9" s="32"/>
      <c r="W9" s="32"/>
      <c r="X9" s="32"/>
      <c r="Y9" s="32"/>
      <c r="Z9" s="32"/>
    </row>
    <row r="10" s="4" customFormat="1" ht="20.1" customHeight="1" spans="1:26">
      <c r="A10" s="15"/>
      <c r="B10" s="16"/>
      <c r="C10" s="16"/>
      <c r="D10" s="16"/>
      <c r="E10" s="15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32"/>
      <c r="R10" s="18"/>
      <c r="S10" s="18"/>
      <c r="T10" s="18"/>
      <c r="U10" s="32"/>
      <c r="V10" s="32"/>
      <c r="W10" s="32"/>
      <c r="X10" s="32"/>
      <c r="Y10" s="32"/>
      <c r="Z10" s="32"/>
    </row>
    <row r="11" s="4" customFormat="1" ht="20.1" customHeight="1" spans="1:26">
      <c r="A11" s="15"/>
      <c r="B11" s="16"/>
      <c r="C11" s="16"/>
      <c r="D11" s="16"/>
      <c r="E11" s="15"/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32"/>
      <c r="R11" s="18"/>
      <c r="S11" s="18"/>
      <c r="T11" s="18"/>
      <c r="U11" s="32"/>
      <c r="V11" s="32"/>
      <c r="W11" s="32"/>
      <c r="X11" s="32"/>
      <c r="Y11" s="32"/>
      <c r="Z11" s="32"/>
    </row>
    <row r="12" s="4" customFormat="1" ht="20.1" customHeight="1" spans="1:26">
      <c r="A12" s="15"/>
      <c r="B12" s="16"/>
      <c r="C12" s="16"/>
      <c r="D12" s="16"/>
      <c r="E12" s="15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32"/>
      <c r="R12" s="18"/>
      <c r="S12" s="18"/>
      <c r="T12" s="18"/>
      <c r="U12" s="32"/>
      <c r="V12" s="32"/>
      <c r="W12" s="32"/>
      <c r="X12" s="32"/>
      <c r="Y12" s="32"/>
      <c r="Z12" s="32"/>
    </row>
    <row r="13" s="4" customFormat="1" ht="20.1" customHeight="1" spans="1:26">
      <c r="A13" s="19"/>
      <c r="B13" s="16"/>
      <c r="C13" s="16"/>
      <c r="D13" s="16"/>
      <c r="E13" s="19"/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="4" customFormat="1" ht="20.1" customHeight="1" spans="1:26">
      <c r="A14" s="19"/>
      <c r="B14" s="16"/>
      <c r="C14" s="16"/>
      <c r="D14" s="16"/>
      <c r="E14" s="19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="4" customFormat="1" ht="20.1" customHeight="1" spans="1:26">
      <c r="A15" s="19"/>
      <c r="B15" s="16"/>
      <c r="C15" s="16"/>
      <c r="D15" s="16"/>
      <c r="E15" s="19"/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="4" customFormat="1" ht="20.1" customHeight="1" spans="1:26">
      <c r="A16" s="19"/>
      <c r="B16" s="16"/>
      <c r="C16" s="16"/>
      <c r="D16" s="16"/>
      <c r="E16" s="19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="4" customFormat="1" ht="20.1" customHeight="1" spans="1:26">
      <c r="A17" s="19"/>
      <c r="B17" s="16"/>
      <c r="C17" s="16"/>
      <c r="D17" s="16"/>
      <c r="E17" s="19"/>
      <c r="F17" s="17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="4" customFormat="1" ht="20.1" customHeight="1" spans="1:26">
      <c r="A18" s="19"/>
      <c r="B18" s="16"/>
      <c r="C18" s="16"/>
      <c r="D18" s="16"/>
      <c r="E18" s="19"/>
      <c r="F18" s="17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="4" customFormat="1" ht="20.1" customHeight="1" spans="1:26">
      <c r="A19" s="19"/>
      <c r="B19" s="16"/>
      <c r="C19" s="16"/>
      <c r="D19" s="16"/>
      <c r="E19" s="19"/>
      <c r="F19" s="1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="4" customFormat="1" ht="20.1" customHeight="1" spans="1:26">
      <c r="A20" s="19"/>
      <c r="B20" s="16"/>
      <c r="C20" s="16"/>
      <c r="D20" s="16"/>
      <c r="E20" s="19"/>
      <c r="F20" s="1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="4" customFormat="1" ht="20.1" customHeight="1" spans="1:26">
      <c r="A21" s="19"/>
      <c r="B21" s="16"/>
      <c r="C21" s="16"/>
      <c r="D21" s="16"/>
      <c r="E21" s="19"/>
      <c r="F21" s="17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="4" customFormat="1" ht="20.1" customHeight="1" spans="1:26">
      <c r="A22" s="19"/>
      <c r="B22" s="16"/>
      <c r="C22" s="16"/>
      <c r="D22" s="16"/>
      <c r="E22" s="19"/>
      <c r="F22" s="17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="4" customFormat="1" ht="20.1" customHeight="1" spans="1:26">
      <c r="A23" s="19"/>
      <c r="B23" s="16"/>
      <c r="C23" s="16"/>
      <c r="D23" s="16"/>
      <c r="E23" s="19"/>
      <c r="F23" s="17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="4" customFormat="1" ht="20.1" customHeight="1" spans="1:26">
      <c r="A24" s="19"/>
      <c r="B24" s="16"/>
      <c r="C24" s="16"/>
      <c r="D24" s="16"/>
      <c r="E24" s="19"/>
      <c r="F24" s="20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="4" customFormat="1" ht="20.1" customHeight="1" spans="1:26">
      <c r="A25" s="15"/>
      <c r="B25" s="16"/>
      <c r="C25" s="16"/>
      <c r="D25" s="16"/>
      <c r="E25" s="15"/>
      <c r="F25" s="20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32"/>
      <c r="R25" s="18"/>
      <c r="S25" s="18"/>
      <c r="T25" s="18"/>
      <c r="U25" s="32"/>
      <c r="V25" s="32"/>
      <c r="W25" s="32"/>
      <c r="X25" s="32"/>
      <c r="Y25" s="32"/>
      <c r="Z25" s="32"/>
    </row>
  </sheetData>
  <mergeCells count="12">
    <mergeCell ref="A1:Z1"/>
    <mergeCell ref="G2:P2"/>
    <mergeCell ref="Q2:W2"/>
    <mergeCell ref="A2:A3"/>
    <mergeCell ref="B2:B3"/>
    <mergeCell ref="C2:C3"/>
    <mergeCell ref="D2:D3"/>
    <mergeCell ref="E2:E3"/>
    <mergeCell ref="F2:F3"/>
    <mergeCell ref="X2:X3"/>
    <mergeCell ref="Y2:Y3"/>
    <mergeCell ref="Z2:Z3"/>
  </mergeCells>
  <conditionalFormatting sqref="C10:C25">
    <cfRule type="expression" dxfId="0" priority="2">
      <formula>AND(ABS(DATE(YEAR(TODAY()),MONTH(#REF!),DAY(#REF!))-TODAY())&lt;=3,MONTH(#REF!)=MONTH(TODAY()),DAY(#REF!)&gt;DAY(TODAY()))</formula>
    </cfRule>
  </conditionalFormatting>
  <conditionalFormatting sqref="D5:D6">
    <cfRule type="expression" dxfId="0" priority="1">
      <formula>AND(ABS(DATE(YEAR(TODAY()),MONTH(#REF!),DAY(#REF!))-TODAY())&lt;=3,MONTH(#REF!)=MONTH(TODAY()),DAY(#REF!)&gt;DAY(TODAY()))</formula>
    </cfRule>
  </conditionalFormatting>
  <conditionalFormatting sqref="D7:D9">
    <cfRule type="expression" dxfId="0" priority="4">
      <formula>AND(ABS(DATE(YEAR(TODAY()),MONTH(#REF!),DAY(#REF!))-TODAY())&lt;=3,MONTH(#REF!)=MONTH(TODAY()),DAY(#REF!)&gt;DAY(TODAY()))</formula>
    </cfRule>
  </conditionalFormatting>
  <conditionalFormatting sqref="B4:D25">
    <cfRule type="expression" dxfId="0" priority="5">
      <formula>MONTH(#REF!)=MONTH(TODAY())</formula>
    </cfRule>
  </conditionalFormatting>
  <conditionalFormatting sqref="D10:D25 B5:C25 B4:D4">
    <cfRule type="expression" dxfId="0" priority="3">
      <formula>AND(ABS(DATE(YEAR(TODAY()),MONTH(#REF!),DAY(#REF!))-TODAY())&lt;=3,MONTH(#REF!)=MONTH(TODAY()),DAY(#REF!)&gt;DAY(TODAY()))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answer</cp:lastModifiedBy>
  <dcterms:created xsi:type="dcterms:W3CDTF">2021-07-29T05:57:49Z</dcterms:created>
  <dcterms:modified xsi:type="dcterms:W3CDTF">2021-07-29T05:58:39Z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96B7069EC7D6472FBA53407571B1F1E6</vt:lpwstr>
  </property>
  <property fmtid="{D5CDD505-2E9C-101B-9397-08002B2CF9AE}" pid="3" name="KSOProductBuildVer">
    <vt:lpwstr>2052-11.1.0.10667</vt:lpwstr>
  </property>
</Properties>
</file>