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<sst xmlns="http://schemas.openxmlformats.org/spreadsheetml/2006/main" count="47" uniqueCount="45">
  <si>
    <t xml:space="preserve">创意设计行业标准薪资表 </t>
  </si>
  <si>
    <t>序号</t>
  </si>
  <si>
    <t>姓名</t>
  </si>
  <si>
    <t>部门</t>
  </si>
  <si>
    <t>职位</t>
  </si>
  <si>
    <t>入职日期</t>
  </si>
  <si>
    <t>执行城市</t>
  </si>
  <si>
    <t>手机号</t>
  </si>
  <si>
    <t>工资基数</t>
  </si>
  <si>
    <t>工作日</t>
  </si>
  <si>
    <t>出勤日</t>
  </si>
  <si>
    <t>事假小时</t>
  </si>
  <si>
    <t>事假扣款</t>
  </si>
  <si>
    <t>病假小时</t>
  </si>
  <si>
    <t>病假扣款</t>
  </si>
  <si>
    <t>其他加项</t>
  </si>
  <si>
    <t>其他减项</t>
  </si>
  <si>
    <t>餐费</t>
  </si>
  <si>
    <t>交通费</t>
  </si>
  <si>
    <t>高温费</t>
  </si>
  <si>
    <t>取暖费</t>
  </si>
  <si>
    <t>应发工资</t>
  </si>
  <si>
    <t>社保申报基数</t>
  </si>
  <si>
    <t>公积金执行基数</t>
  </si>
  <si>
    <t>公积金执行比例</t>
  </si>
  <si>
    <t>养老单位
20%</t>
  </si>
  <si>
    <t>养老个人
8%</t>
  </si>
  <si>
    <t>医疗单位
6.5%</t>
  </si>
  <si>
    <t>医疗个人
2%</t>
  </si>
  <si>
    <t>医疗大病单位
0.1%</t>
  </si>
  <si>
    <t>医疗大病个人</t>
  </si>
  <si>
    <t>失业单位
1.5%</t>
  </si>
  <si>
    <t>失业个人
0.5%</t>
  </si>
  <si>
    <t>社保单位合计</t>
  </si>
  <si>
    <t>公积金单位
12%</t>
  </si>
  <si>
    <t>公积金个人
12%</t>
  </si>
  <si>
    <t>五险一金单位合计</t>
  </si>
  <si>
    <t>五险一金个人合计</t>
  </si>
  <si>
    <t>计税工资</t>
  </si>
  <si>
    <t>代扣个税</t>
  </si>
  <si>
    <t>实发工资</t>
  </si>
  <si>
    <t>李天</t>
  </si>
  <si>
    <t>市场</t>
  </si>
  <si>
    <t>市场专员</t>
  </si>
  <si>
    <t>0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</si>
</sst>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yyyy&quot;年&quot;m&quot;月&quot;;@"/>
    <numFmt numFmtId="43" formatCode="_ * #,##0.00_ ;_ * \-#,##0.00_ ;_ * &quot;-&quot;??_ ;_ @_ "/>
    <numFmt numFmtId="177" formatCode="0.00_ "/>
    <numFmt numFmtId="178" formatCode="0.00_ ;[Red]\-0.00\ "/>
  </numFmts>
  <fonts count="3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8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5" borderId="8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9" borderId="4" applyNumberFormat="0" applyAlignment="0" applyProtection="0">
      <alignment vertical="center"/>
    </xf>
    <xf numFmtId="0" fontId="26" fillId="9" borderId="3" applyNumberFormat="0" applyAlignment="0" applyProtection="0">
      <alignment vertical="center"/>
    </xf>
    <xf numFmtId="0" fontId="28" fillId="23" borderId="10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176" fontId="5" fillId="0" borderId="2" xfId="49" applyNumberFormat="1" applyFont="1" applyBorder="1" applyAlignment="1">
      <alignment horizontal="center"/>
    </xf>
    <xf numFmtId="49" fontId="4" fillId="0" borderId="2" xfId="0" applyNumberFormat="1" applyFont="1" applyFill="1" applyBorder="1" applyAlignment="1" applyProtection="1">
      <alignment horizontal="center"/>
    </xf>
    <xf numFmtId="49" fontId="6" fillId="0" borderId="2" xfId="10" applyNumberFormat="1" applyFont="1" applyFill="1" applyBorder="1" applyAlignment="1" applyProtection="1">
      <alignment horizontal="center"/>
    </xf>
    <xf numFmtId="0" fontId="4" fillId="0" borderId="2" xfId="0" applyNumberFormat="1" applyFont="1" applyFill="1" applyBorder="1" applyAlignment="1">
      <alignment horizontal="right"/>
    </xf>
    <xf numFmtId="49" fontId="4" fillId="0" borderId="2" xfId="0" applyNumberFormat="1" applyFont="1" applyFill="1" applyBorder="1" applyAlignment="1">
      <alignment horizontal="right"/>
    </xf>
    <xf numFmtId="49" fontId="4" fillId="0" borderId="2" xfId="0" applyNumberFormat="1" applyFont="1" applyFill="1" applyBorder="1" applyAlignment="1"/>
    <xf numFmtId="0" fontId="2" fillId="2" borderId="2" xfId="0" applyFont="1" applyFill="1" applyBorder="1" applyAlignment="1">
      <alignment horizontal="center" vertical="center" wrapText="1"/>
    </xf>
    <xf numFmtId="177" fontId="2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right"/>
    </xf>
    <xf numFmtId="177" fontId="4" fillId="0" borderId="2" xfId="0" applyNumberFormat="1" applyFont="1" applyFill="1" applyBorder="1" applyAlignment="1">
      <alignment horizontal="right"/>
    </xf>
    <xf numFmtId="0" fontId="3" fillId="0" borderId="2" xfId="0" applyNumberFormat="1" applyFont="1" applyFill="1" applyBorder="1" applyAlignment="1">
      <alignment horizontal="right"/>
    </xf>
    <xf numFmtId="9" fontId="4" fillId="0" borderId="2" xfId="0" applyNumberFormat="1" applyFont="1" applyFill="1" applyBorder="1" applyAlignment="1">
      <alignment horizontal="right"/>
    </xf>
    <xf numFmtId="49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78" fontId="7" fillId="2" borderId="2" xfId="0" applyNumberFormat="1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 wrapText="1"/>
    </xf>
    <xf numFmtId="178" fontId="8" fillId="2" borderId="2" xfId="0" applyNumberFormat="1" applyFont="1" applyFill="1" applyBorder="1" applyAlignment="1">
      <alignment horizontal="center" vertical="center" wrapText="1"/>
    </xf>
    <xf numFmtId="178" fontId="4" fillId="3" borderId="2" xfId="0" applyNumberFormat="1" applyFont="1" applyFill="1" applyBorder="1" applyAlignment="1" applyProtection="1">
      <alignment horizontal="right"/>
    </xf>
    <xf numFmtId="178" fontId="4" fillId="0" borderId="2" xfId="0" applyNumberFormat="1" applyFont="1" applyFill="1" applyBorder="1" applyAlignment="1" applyProtection="1">
      <alignment horizontal="right"/>
    </xf>
    <xf numFmtId="178" fontId="3" fillId="0" borderId="2" xfId="0" applyNumberFormat="1" applyFont="1" applyFill="1" applyBorder="1" applyAlignment="1" applyProtection="1">
      <alignment horizontal="right"/>
    </xf>
    <xf numFmtId="178" fontId="4" fillId="0" borderId="2" xfId="0" applyNumberFormat="1" applyFont="1" applyFill="1" applyBorder="1" applyAlignment="1">
      <alignment horizontal="righ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8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8"/>
  <sheetViews>
    <sheetView tabSelected="1" topLeftCell="X1" workbookViewId="0">
      <selection activeCell="AI16" sqref="AI16"/>
    </sheetView>
  </sheetViews>
  <sheetFormatPr defaultColWidth="9" defaultRowHeight="13.5" outlineLevelRow="7"/>
  <sheetData>
    <row r="1" ht="25.5" spans="1:4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ht="33.75" spans="1:4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2" t="s">
        <v>21</v>
      </c>
      <c r="V2" s="11" t="s">
        <v>22</v>
      </c>
      <c r="W2" s="11" t="s">
        <v>23</v>
      </c>
      <c r="X2" s="11" t="s">
        <v>24</v>
      </c>
      <c r="Y2" s="17" t="s">
        <v>25</v>
      </c>
      <c r="Z2" s="2" t="s">
        <v>26</v>
      </c>
      <c r="AA2" s="17" t="s">
        <v>27</v>
      </c>
      <c r="AB2" s="2" t="s">
        <v>28</v>
      </c>
      <c r="AC2" s="17" t="s">
        <v>29</v>
      </c>
      <c r="AD2" s="2" t="s">
        <v>30</v>
      </c>
      <c r="AE2" s="18" t="s">
        <v>31</v>
      </c>
      <c r="AF2" s="11" t="s">
        <v>32</v>
      </c>
      <c r="AG2" s="19" t="s">
        <v>33</v>
      </c>
      <c r="AH2" s="19" t="s">
        <v>34</v>
      </c>
      <c r="AI2" s="20" t="s">
        <v>35</v>
      </c>
      <c r="AJ2" s="19" t="s">
        <v>36</v>
      </c>
      <c r="AK2" s="21" t="s">
        <v>37</v>
      </c>
      <c r="AL2" s="20" t="s">
        <v>38</v>
      </c>
      <c r="AM2" s="20" t="s">
        <v>39</v>
      </c>
      <c r="AN2" s="20" t="s">
        <v>40</v>
      </c>
    </row>
    <row r="3" spans="1:40">
      <c r="A3" s="3">
        <v>1</v>
      </c>
      <c r="B3" s="3" t="s">
        <v>41</v>
      </c>
      <c r="C3" s="4" t="s">
        <v>42</v>
      </c>
      <c r="D3" s="4" t="s">
        <v>43</v>
      </c>
      <c r="E3" s="5"/>
      <c r="F3" s="6"/>
      <c r="G3" s="7"/>
      <c r="H3" s="8">
        <v>5000</v>
      </c>
      <c r="I3" s="8">
        <v>22</v>
      </c>
      <c r="J3" s="8">
        <v>21</v>
      </c>
      <c r="K3" s="8">
        <v>8</v>
      </c>
      <c r="L3" s="8">
        <f>ROUND(H3/I3/8*K3,3)</f>
        <v>227.273</v>
      </c>
      <c r="M3" s="9" t="s">
        <v>44</v>
      </c>
      <c r="N3" s="8">
        <v>0</v>
      </c>
      <c r="O3" s="9" t="s">
        <v>44</v>
      </c>
      <c r="P3" s="9" t="s">
        <v>44</v>
      </c>
      <c r="Q3" s="13">
        <v>500</v>
      </c>
      <c r="R3" s="13">
        <v>200</v>
      </c>
      <c r="S3" s="13">
        <v>0</v>
      </c>
      <c r="T3" s="13">
        <v>0</v>
      </c>
      <c r="U3" s="14">
        <f>H3-L3-N3+O3-P3+Q3+R3+S3+T3</f>
        <v>5472.727</v>
      </c>
      <c r="V3" s="8">
        <v>5000</v>
      </c>
      <c r="W3" s="15">
        <v>5000</v>
      </c>
      <c r="X3" s="16">
        <v>0.12</v>
      </c>
      <c r="Y3" s="15">
        <f>V3*0.2</f>
        <v>1000</v>
      </c>
      <c r="Z3" s="15">
        <f>V3*0.08</f>
        <v>400</v>
      </c>
      <c r="AA3" s="15">
        <f>V3*0.065</f>
        <v>325</v>
      </c>
      <c r="AB3" s="15">
        <f>V3*0.02</f>
        <v>100</v>
      </c>
      <c r="AC3" s="15">
        <v>20</v>
      </c>
      <c r="AD3" s="15">
        <v>20</v>
      </c>
      <c r="AE3" s="15">
        <f>V3*0.015</f>
        <v>75</v>
      </c>
      <c r="AF3" s="15">
        <f>V3*0.005</f>
        <v>25</v>
      </c>
      <c r="AG3" s="15">
        <f>Y3+AA3+AC3+AE3</f>
        <v>1420</v>
      </c>
      <c r="AH3" s="22">
        <f>W3*X3</f>
        <v>600</v>
      </c>
      <c r="AI3" s="22">
        <f>W3*X3</f>
        <v>600</v>
      </c>
      <c r="AJ3" s="23">
        <f>AG3+AH3</f>
        <v>2020</v>
      </c>
      <c r="AK3" s="23">
        <f>AI3+Z3+AB3+AD3+AF3</f>
        <v>1145</v>
      </c>
      <c r="AL3" s="24">
        <f>U3-Z3-AB3-AD3-AF3-AI3</f>
        <v>4327.727</v>
      </c>
      <c r="AM3" s="24">
        <f>ROUND(MAX((AL3-3500)*{0.03,0.1,0.2,0.25,0.3,0.35,0.45}-{0,105,555,1005,2755,5505,13505},0),2)</f>
        <v>24.83</v>
      </c>
      <c r="AN3" s="25">
        <f>AL3-AM3</f>
        <v>4302.897</v>
      </c>
    </row>
    <row r="4" spans="1:40">
      <c r="A4" s="3"/>
      <c r="B4" s="3"/>
      <c r="C4" s="4"/>
      <c r="D4" s="4"/>
      <c r="E4" s="5"/>
      <c r="F4" s="6"/>
      <c r="G4" s="7"/>
      <c r="H4" s="8"/>
      <c r="I4" s="8"/>
      <c r="J4" s="8"/>
      <c r="K4" s="8"/>
      <c r="L4" s="8"/>
      <c r="M4" s="9"/>
      <c r="N4" s="8"/>
      <c r="O4" s="9"/>
      <c r="P4" s="9"/>
      <c r="Q4" s="13"/>
      <c r="R4" s="13"/>
      <c r="S4" s="13"/>
      <c r="T4" s="13"/>
      <c r="U4" s="14"/>
      <c r="V4" s="8"/>
      <c r="W4" s="15"/>
      <c r="X4" s="13"/>
      <c r="Y4" s="15"/>
      <c r="Z4" s="15"/>
      <c r="AA4" s="15"/>
      <c r="AB4" s="15"/>
      <c r="AC4" s="15"/>
      <c r="AD4" s="15"/>
      <c r="AE4" s="15"/>
      <c r="AF4" s="15"/>
      <c r="AG4" s="15"/>
      <c r="AH4" s="22"/>
      <c r="AI4" s="22"/>
      <c r="AJ4" s="23"/>
      <c r="AK4" s="23"/>
      <c r="AL4" s="24"/>
      <c r="AM4" s="24"/>
      <c r="AN4" s="25"/>
    </row>
    <row r="5" spans="1:40">
      <c r="A5" s="3"/>
      <c r="B5" s="3"/>
      <c r="C5" s="4"/>
      <c r="D5" s="4"/>
      <c r="E5" s="5"/>
      <c r="F5" s="6"/>
      <c r="G5" s="7"/>
      <c r="H5" s="8"/>
      <c r="I5" s="8"/>
      <c r="J5" s="8"/>
      <c r="K5" s="8"/>
      <c r="L5" s="8"/>
      <c r="M5" s="9"/>
      <c r="N5" s="8"/>
      <c r="O5" s="9"/>
      <c r="P5" s="9"/>
      <c r="Q5" s="13"/>
      <c r="R5" s="13"/>
      <c r="S5" s="13"/>
      <c r="T5" s="13"/>
      <c r="U5" s="14"/>
      <c r="V5" s="8"/>
      <c r="W5" s="15"/>
      <c r="X5" s="13"/>
      <c r="Y5" s="15"/>
      <c r="Z5" s="15"/>
      <c r="AA5" s="15"/>
      <c r="AB5" s="15"/>
      <c r="AC5" s="15"/>
      <c r="AD5" s="15"/>
      <c r="AE5" s="15"/>
      <c r="AF5" s="15"/>
      <c r="AG5" s="15"/>
      <c r="AH5" s="22"/>
      <c r="AI5" s="22"/>
      <c r="AJ5" s="23"/>
      <c r="AK5" s="23"/>
      <c r="AL5" s="24"/>
      <c r="AM5" s="24"/>
      <c r="AN5" s="25"/>
    </row>
    <row r="6" spans="1:40">
      <c r="A6" s="3"/>
      <c r="B6" s="3"/>
      <c r="C6" s="4"/>
      <c r="D6" s="4"/>
      <c r="E6" s="5"/>
      <c r="F6" s="6"/>
      <c r="G6" s="7"/>
      <c r="H6" s="8"/>
      <c r="I6" s="8"/>
      <c r="J6" s="8"/>
      <c r="K6" s="8"/>
      <c r="L6" s="8"/>
      <c r="M6" s="9"/>
      <c r="N6" s="8"/>
      <c r="O6" s="9"/>
      <c r="P6" s="9"/>
      <c r="Q6" s="13"/>
      <c r="R6" s="13"/>
      <c r="S6" s="13"/>
      <c r="T6" s="13"/>
      <c r="U6" s="14"/>
      <c r="V6" s="8"/>
      <c r="W6" s="15"/>
      <c r="X6" s="13"/>
      <c r="Y6" s="15"/>
      <c r="Z6" s="15"/>
      <c r="AA6" s="15"/>
      <c r="AB6" s="15"/>
      <c r="AC6" s="15"/>
      <c r="AD6" s="15"/>
      <c r="AE6" s="15"/>
      <c r="AF6" s="15"/>
      <c r="AG6" s="15"/>
      <c r="AH6" s="22"/>
      <c r="AI6" s="22"/>
      <c r="AJ6" s="23"/>
      <c r="AK6" s="23"/>
      <c r="AL6" s="24"/>
      <c r="AM6" s="24"/>
      <c r="AN6" s="25"/>
    </row>
    <row r="7" spans="1:40">
      <c r="A7" s="3"/>
      <c r="B7" s="3"/>
      <c r="C7" s="4"/>
      <c r="D7" s="4"/>
      <c r="E7" s="5"/>
      <c r="F7" s="6"/>
      <c r="G7" s="7"/>
      <c r="H7" s="8"/>
      <c r="I7" s="8"/>
      <c r="J7" s="8"/>
      <c r="K7" s="8"/>
      <c r="L7" s="8"/>
      <c r="M7" s="9"/>
      <c r="N7" s="8"/>
      <c r="O7" s="9"/>
      <c r="P7" s="10"/>
      <c r="Q7" s="13"/>
      <c r="R7" s="13"/>
      <c r="S7" s="13"/>
      <c r="T7" s="13"/>
      <c r="U7" s="14"/>
      <c r="V7" s="8"/>
      <c r="W7" s="15"/>
      <c r="X7" s="13"/>
      <c r="Y7" s="15"/>
      <c r="Z7" s="15"/>
      <c r="AA7" s="15"/>
      <c r="AB7" s="15"/>
      <c r="AC7" s="15"/>
      <c r="AD7" s="15"/>
      <c r="AE7" s="15"/>
      <c r="AF7" s="15"/>
      <c r="AG7" s="15"/>
      <c r="AH7" s="22"/>
      <c r="AI7" s="22"/>
      <c r="AJ7" s="23"/>
      <c r="AK7" s="23"/>
      <c r="AL7" s="24"/>
      <c r="AM7" s="24"/>
      <c r="AN7" s="25"/>
    </row>
    <row r="8" spans="1:40">
      <c r="A8" s="3"/>
      <c r="B8" s="3"/>
      <c r="C8" s="4"/>
      <c r="D8" s="4"/>
      <c r="E8" s="5"/>
      <c r="F8" s="6"/>
      <c r="G8" s="7"/>
      <c r="H8" s="8"/>
      <c r="I8" s="8"/>
      <c r="J8" s="8"/>
      <c r="K8" s="8"/>
      <c r="L8" s="8"/>
      <c r="M8" s="9"/>
      <c r="N8" s="8"/>
      <c r="O8" s="9"/>
      <c r="P8" s="9"/>
      <c r="Q8" s="13"/>
      <c r="R8" s="13"/>
      <c r="S8" s="13"/>
      <c r="T8" s="13"/>
      <c r="U8" s="14"/>
      <c r="V8" s="8"/>
      <c r="W8" s="15"/>
      <c r="X8" s="13"/>
      <c r="Y8" s="15"/>
      <c r="Z8" s="15"/>
      <c r="AA8" s="15"/>
      <c r="AB8" s="15"/>
      <c r="AC8" s="15"/>
      <c r="AD8" s="15"/>
      <c r="AE8" s="15"/>
      <c r="AF8" s="15"/>
      <c r="AG8" s="15"/>
      <c r="AH8" s="22"/>
      <c r="AI8" s="22"/>
      <c r="AJ8" s="23"/>
      <c r="AK8" s="23"/>
      <c r="AL8" s="24"/>
      <c r="AM8" s="24"/>
      <c r="AN8" s="25"/>
    </row>
  </sheetData>
  <mergeCells count="1">
    <mergeCell ref="A1:AN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answer</cp:lastModifiedBy>
  <dcterms:created xsi:type="dcterms:W3CDTF">2021-07-29T06:01:47Z</dcterms:created>
  <dcterms:modified xsi:type="dcterms:W3CDTF">2021-07-29T06:02:59Z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4B0CF6519FC04591B2688134AF5BC1BA</vt:lpwstr>
  </property>
  <property fmtid="{D5CDD505-2E9C-101B-9397-08002B2CF9AE}" pid="3" name="KSOProductBuildVer">
    <vt:lpwstr>2052-11.1.0.10667</vt:lpwstr>
  </property>
</Properties>
</file>