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<sst xmlns="http://schemas.openxmlformats.org/spreadsheetml/2006/main" count="43" uniqueCount="42">
  <si>
    <t xml:space="preserve">公司员工个人工资表 </t>
  </si>
  <si>
    <t>序列</t>
  </si>
  <si>
    <t>部门</t>
  </si>
  <si>
    <t>姓名</t>
  </si>
  <si>
    <t>状态标识</t>
  </si>
  <si>
    <t>地域</t>
  </si>
  <si>
    <t xml:space="preserve">      地址</t>
  </si>
  <si>
    <t>月固定薪酬总额</t>
  </si>
  <si>
    <t>当月工作日</t>
  </si>
  <si>
    <t>缺勤扣款</t>
  </si>
  <si>
    <t>其他应扣</t>
  </si>
  <si>
    <t>应发总计</t>
  </si>
  <si>
    <t>社会保险</t>
  </si>
  <si>
    <t>公积金</t>
  </si>
  <si>
    <t>个人五险一金总额</t>
  </si>
  <si>
    <t>补缴</t>
  </si>
  <si>
    <t>退费
（增加）</t>
  </si>
  <si>
    <t>应扣部分（个人所得税）</t>
  </si>
  <si>
    <t>个税</t>
  </si>
  <si>
    <t>税后应扣</t>
  </si>
  <si>
    <t>税后工资</t>
  </si>
  <si>
    <t>备注</t>
  </si>
  <si>
    <t>绩效</t>
  </si>
  <si>
    <t>奖金</t>
  </si>
  <si>
    <t>补贴</t>
  </si>
  <si>
    <t>缺勤
小时数</t>
  </si>
  <si>
    <t>扣款</t>
  </si>
  <si>
    <t>基数</t>
  </si>
  <si>
    <t>养老</t>
  </si>
  <si>
    <t>医疗</t>
  </si>
  <si>
    <t>失业</t>
  </si>
  <si>
    <t>个人12%</t>
  </si>
  <si>
    <t>通讯费</t>
  </si>
  <si>
    <t>计税工资</t>
  </si>
  <si>
    <t>计税基数</t>
  </si>
  <si>
    <t>档案费</t>
  </si>
  <si>
    <t>个人8%</t>
  </si>
  <si>
    <r>
      <rPr>
        <b/>
        <sz val="11"/>
        <color theme="1"/>
        <rFont val="宋体"/>
        <charset val="134"/>
      </rPr>
      <t>个人</t>
    </r>
    <r>
      <rPr>
        <b/>
        <sz val="11"/>
        <color theme="1"/>
        <rFont val="Heiti SC Light"/>
        <charset val="134"/>
      </rPr>
      <t>2%</t>
    </r>
  </si>
  <si>
    <t>大额</t>
  </si>
  <si>
    <r>
      <rPr>
        <b/>
        <sz val="11"/>
        <color theme="1"/>
        <rFont val="宋体"/>
        <charset val="134"/>
      </rPr>
      <t>个人0.5</t>
    </r>
    <r>
      <rPr>
        <b/>
        <sz val="11"/>
        <color theme="1"/>
        <rFont val="Heiti SC Light"/>
        <charset val="134"/>
      </rPr>
      <t>%</t>
    </r>
  </si>
  <si>
    <t>研发</t>
  </si>
  <si>
    <t>李天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</si>
</sst>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);\(0.00\)"/>
    <numFmt numFmtId="177" formatCode="_-* #,##0.00_-;\-* #,##0.00_-;_-* &quot;-&quot;??_-;_-@_-"/>
    <numFmt numFmtId="178" formatCode="#,##0.00;[Red]#,##0.00"/>
  </numFmts>
  <fonts count="29">
    <font>
      <sz val="11"/>
      <color theme="1"/>
      <name val="宋体"/>
      <charset val="134"/>
      <scheme val="minor"/>
    </font>
    <font>
      <b/>
      <sz val="22"/>
      <name val="宋体"/>
      <charset val="134"/>
      <scheme val="major"/>
    </font>
    <font>
      <b/>
      <sz val="11"/>
      <color theme="1"/>
      <name val="Heiti SC Light"/>
      <charset val="134"/>
    </font>
    <font>
      <b/>
      <sz val="11"/>
      <color theme="1"/>
      <name val="宋体"/>
      <charset val="134"/>
    </font>
    <font>
      <sz val="11"/>
      <name val="Heiti SC Light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u/>
      <sz val="12"/>
      <color theme="10"/>
      <name val="宋体"/>
      <charset val="134"/>
      <scheme val="minor"/>
    </font>
    <font>
      <sz val="11"/>
      <color indexed="8"/>
      <name val="Heiti SC Light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8" fillId="25" borderId="15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30" borderId="17" applyNumberFormat="0" applyFon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7" borderId="11" applyNumberFormat="0" applyAlignment="0" applyProtection="0">
      <alignment vertical="center"/>
    </xf>
    <xf numFmtId="0" fontId="27" fillId="7" borderId="15" applyNumberFormat="0" applyAlignment="0" applyProtection="0">
      <alignment vertical="center"/>
    </xf>
    <xf numFmtId="0" fontId="17" fillId="18" borderId="14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>
      <alignment vertical="center"/>
    </xf>
    <xf numFmtId="0" fontId="4" fillId="2" borderId="5" xfId="0" applyFont="1" applyFill="1" applyBorder="1" applyAlignment="1" applyProtection="1">
      <alignment horizontal="left" vertical="center"/>
    </xf>
    <xf numFmtId="0" fontId="7" fillId="2" borderId="5" xfId="10" applyFont="1" applyFill="1" applyBorder="1" applyAlignment="1" applyProtection="1">
      <alignment horizontal="left" vertical="center"/>
    </xf>
    <xf numFmtId="43" fontId="4" fillId="2" borderId="5" xfId="0" applyNumberFormat="1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176" fontId="3" fillId="3" borderId="2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76" fontId="2" fillId="3" borderId="4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right" vertical="center"/>
    </xf>
    <xf numFmtId="43" fontId="4" fillId="2" borderId="5" xfId="0" applyNumberFormat="1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center" vertical="center"/>
    </xf>
    <xf numFmtId="177" fontId="8" fillId="0" borderId="5" xfId="0" applyNumberFormat="1" applyFont="1" applyFill="1" applyBorder="1" applyAlignment="1">
      <alignment horizontal="right" vertical="center"/>
    </xf>
    <xf numFmtId="43" fontId="4" fillId="2" borderId="5" xfId="0" applyNumberFormat="1" applyFont="1" applyFill="1" applyBorder="1" applyAlignment="1">
      <alignment vertical="center"/>
    </xf>
    <xf numFmtId="43" fontId="4" fillId="2" borderId="5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78" fontId="2" fillId="3" borderId="7" xfId="0" applyNumberFormat="1" applyFont="1" applyFill="1" applyBorder="1" applyAlignment="1">
      <alignment horizontal="center" vertical="center" wrapText="1"/>
    </xf>
    <xf numFmtId="178" fontId="2" fillId="3" borderId="6" xfId="0" applyNumberFormat="1" applyFont="1" applyFill="1" applyBorder="1" applyAlignment="1">
      <alignment horizontal="center" vertical="center" wrapText="1"/>
    </xf>
    <xf numFmtId="178" fontId="3" fillId="3" borderId="2" xfId="0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78" fontId="3" fillId="3" borderId="5" xfId="0" applyNumberFormat="1" applyFont="1" applyFill="1" applyBorder="1" applyAlignment="1">
      <alignment horizontal="center" vertical="center" wrapText="1"/>
    </xf>
    <xf numFmtId="178" fontId="2" fillId="3" borderId="5" xfId="0" applyNumberFormat="1" applyFont="1" applyFill="1" applyBorder="1" applyAlignment="1">
      <alignment horizontal="center" vertical="center" wrapText="1"/>
    </xf>
    <xf numFmtId="178" fontId="2" fillId="3" borderId="4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43" fontId="4" fillId="2" borderId="5" xfId="0" applyNumberFormat="1" applyFont="1" applyFill="1" applyBorder="1" applyAlignment="1" applyProtection="1">
      <alignment vertical="center"/>
    </xf>
    <xf numFmtId="43" fontId="4" fillId="2" borderId="5" xfId="0" applyNumberFormat="1" applyFont="1" applyFill="1" applyBorder="1" applyAlignment="1" applyProtection="1">
      <alignment horizontal="left" vertical="center"/>
    </xf>
    <xf numFmtId="0" fontId="4" fillId="2" borderId="0" xfId="0" applyFont="1" applyFill="1" applyAlignment="1">
      <alignment horizontal="center" vertical="center"/>
    </xf>
    <xf numFmtId="43" fontId="4" fillId="2" borderId="5" xfId="0" applyNumberFormat="1" applyFont="1" applyFill="1" applyBorder="1" applyAlignment="1">
      <alignment horizontal="left" vertical="center"/>
    </xf>
    <xf numFmtId="43" fontId="8" fillId="4" borderId="5" xfId="0" applyNumberFormat="1" applyFont="1" applyFill="1" applyBorder="1" applyAlignment="1">
      <alignment vertical="center"/>
    </xf>
    <xf numFmtId="0" fontId="8" fillId="0" borderId="5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5"/>
  <sheetViews>
    <sheetView tabSelected="1" workbookViewId="0">
      <selection activeCell="A1" sqref="A1:AF5"/>
    </sheetView>
  </sheetViews>
  <sheetFormatPr defaultColWidth="9" defaultRowHeight="13.5" outlineLevelRow="4"/>
  <sheetData>
    <row r="1" ht="27" spans="1:3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54"/>
    </row>
    <row r="2" ht="15" spans="1:32">
      <c r="A2" s="2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4" t="s">
        <v>6</v>
      </c>
      <c r="G2" s="5" t="s">
        <v>7</v>
      </c>
      <c r="H2" s="6" t="s">
        <v>8</v>
      </c>
      <c r="I2" s="21"/>
      <c r="J2" s="21"/>
      <c r="K2" s="22"/>
      <c r="L2" s="23" t="s">
        <v>9</v>
      </c>
      <c r="M2" s="24"/>
      <c r="N2" s="25" t="s">
        <v>10</v>
      </c>
      <c r="O2" s="25" t="s">
        <v>11</v>
      </c>
      <c r="P2" s="26" t="s">
        <v>12</v>
      </c>
      <c r="Q2" s="21"/>
      <c r="R2" s="39"/>
      <c r="S2" s="39"/>
      <c r="T2" s="39"/>
      <c r="U2" s="40" t="s">
        <v>13</v>
      </c>
      <c r="V2" s="40"/>
      <c r="W2" s="41" t="s">
        <v>14</v>
      </c>
      <c r="X2" s="6" t="s">
        <v>15</v>
      </c>
      <c r="Y2" s="5" t="s">
        <v>16</v>
      </c>
      <c r="Z2" s="26" t="s">
        <v>17</v>
      </c>
      <c r="AA2" s="21"/>
      <c r="AB2" s="22"/>
      <c r="AC2" s="5" t="s">
        <v>18</v>
      </c>
      <c r="AD2" s="23" t="s">
        <v>19</v>
      </c>
      <c r="AE2" s="25" t="s">
        <v>20</v>
      </c>
      <c r="AF2" s="25" t="s">
        <v>21</v>
      </c>
    </row>
    <row r="3" ht="15" spans="1:32">
      <c r="A3" s="7"/>
      <c r="B3" s="8"/>
      <c r="C3" s="8"/>
      <c r="D3" s="9"/>
      <c r="E3" s="10"/>
      <c r="F3" s="9"/>
      <c r="G3" s="10"/>
      <c r="H3" s="10"/>
      <c r="I3" s="5" t="s">
        <v>22</v>
      </c>
      <c r="J3" s="5" t="s">
        <v>23</v>
      </c>
      <c r="K3" s="5" t="s">
        <v>24</v>
      </c>
      <c r="L3" s="27" t="s">
        <v>25</v>
      </c>
      <c r="M3" s="5" t="s">
        <v>26</v>
      </c>
      <c r="N3" s="28"/>
      <c r="O3" s="28"/>
      <c r="P3" s="29" t="s">
        <v>27</v>
      </c>
      <c r="Q3" s="42" t="s">
        <v>28</v>
      </c>
      <c r="R3" s="43" t="s">
        <v>29</v>
      </c>
      <c r="S3" s="42"/>
      <c r="T3" s="42" t="s">
        <v>30</v>
      </c>
      <c r="U3" s="44" t="s">
        <v>27</v>
      </c>
      <c r="V3" s="45" t="s">
        <v>31</v>
      </c>
      <c r="W3" s="41"/>
      <c r="X3" s="46"/>
      <c r="Y3" s="10"/>
      <c r="Z3" s="5" t="s">
        <v>32</v>
      </c>
      <c r="AA3" s="5" t="s">
        <v>33</v>
      </c>
      <c r="AB3" s="5" t="s">
        <v>34</v>
      </c>
      <c r="AC3" s="10"/>
      <c r="AD3" s="5" t="s">
        <v>35</v>
      </c>
      <c r="AE3" s="28"/>
      <c r="AF3" s="28"/>
    </row>
    <row r="4" ht="28.5" spans="1:32">
      <c r="A4" s="11"/>
      <c r="B4" s="12"/>
      <c r="C4" s="12"/>
      <c r="D4" s="13"/>
      <c r="E4" s="14"/>
      <c r="F4" s="13"/>
      <c r="G4" s="14"/>
      <c r="H4" s="14"/>
      <c r="I4" s="14"/>
      <c r="J4" s="14"/>
      <c r="K4" s="14"/>
      <c r="L4" s="30"/>
      <c r="M4" s="14"/>
      <c r="N4" s="31"/>
      <c r="O4" s="31"/>
      <c r="P4" s="32"/>
      <c r="Q4" s="47" t="s">
        <v>36</v>
      </c>
      <c r="R4" s="48" t="s">
        <v>37</v>
      </c>
      <c r="S4" s="47" t="s">
        <v>38</v>
      </c>
      <c r="T4" s="48" t="s">
        <v>39</v>
      </c>
      <c r="U4" s="49"/>
      <c r="V4" s="50"/>
      <c r="W4" s="41"/>
      <c r="X4" s="51"/>
      <c r="Y4" s="14"/>
      <c r="Z4" s="14"/>
      <c r="AA4" s="14"/>
      <c r="AB4" s="14"/>
      <c r="AC4" s="14"/>
      <c r="AD4" s="14"/>
      <c r="AE4" s="31"/>
      <c r="AF4" s="31"/>
    </row>
    <row r="5" ht="14.25" spans="1:32">
      <c r="A5" s="15">
        <v>1</v>
      </c>
      <c r="B5" s="16" t="s">
        <v>40</v>
      </c>
      <c r="C5" s="17" t="s">
        <v>41</v>
      </c>
      <c r="D5" s="18"/>
      <c r="E5" s="18"/>
      <c r="F5" s="19"/>
      <c r="G5" s="20">
        <v>12000</v>
      </c>
      <c r="H5" s="20">
        <v>22</v>
      </c>
      <c r="I5" s="33">
        <v>1000</v>
      </c>
      <c r="J5" s="34">
        <v>0</v>
      </c>
      <c r="K5" s="35">
        <v>0</v>
      </c>
      <c r="L5" s="35">
        <v>4</v>
      </c>
      <c r="M5" s="36">
        <f>ROUND(G5/22/8*L5,2)</f>
        <v>272.73</v>
      </c>
      <c r="N5" s="33">
        <v>0</v>
      </c>
      <c r="O5" s="37">
        <f>G5+I5+J5+K5-M5-N5</f>
        <v>12727.27</v>
      </c>
      <c r="P5" s="38">
        <v>12000</v>
      </c>
      <c r="Q5" s="20">
        <f>P5*0.08</f>
        <v>960</v>
      </c>
      <c r="R5" s="52">
        <f>P5*0.02</f>
        <v>240</v>
      </c>
      <c r="S5" s="53">
        <v>6</v>
      </c>
      <c r="T5" s="53">
        <f>P5*0.005</f>
        <v>60</v>
      </c>
      <c r="U5" s="53">
        <v>12000</v>
      </c>
      <c r="V5" s="52">
        <f>U5*0.12</f>
        <v>1440</v>
      </c>
      <c r="W5" s="37">
        <f>Q5+R5+S5+T5+V5</f>
        <v>2706</v>
      </c>
      <c r="X5" s="38">
        <v>0</v>
      </c>
      <c r="Y5" s="55">
        <v>0</v>
      </c>
      <c r="Z5" s="52">
        <v>500</v>
      </c>
      <c r="AA5" s="37">
        <f>O5-W5-X5-Y5+Z5</f>
        <v>10521.27</v>
      </c>
      <c r="AB5" s="37">
        <f>AA5</f>
        <v>10521.27</v>
      </c>
      <c r="AC5" s="37">
        <f>ROUND(MAX((AB5-3500)*{0.03,0.1,0.2,0.25,0.3,0.35,0.45}-{0,105,555,1005,2755,5505,13505},0),2)</f>
        <v>849.25</v>
      </c>
      <c r="AD5" s="37"/>
      <c r="AE5" s="56">
        <f>AA5-AC5</f>
        <v>9672.02</v>
      </c>
      <c r="AF5" s="57"/>
    </row>
  </sheetData>
  <mergeCells count="35">
    <mergeCell ref="A1:AE1"/>
    <mergeCell ref="I2:K2"/>
    <mergeCell ref="L2:M2"/>
    <mergeCell ref="P2:Q2"/>
    <mergeCell ref="U2:V2"/>
    <mergeCell ref="Z2:AB2"/>
    <mergeCell ref="R3:S3"/>
    <mergeCell ref="A2:A4"/>
    <mergeCell ref="B2:B4"/>
    <mergeCell ref="C2:C4"/>
    <mergeCell ref="D2:D4"/>
    <mergeCell ref="E2:E4"/>
    <mergeCell ref="F2:F4"/>
    <mergeCell ref="G2:G4"/>
    <mergeCell ref="H2:H4"/>
    <mergeCell ref="I3:I4"/>
    <mergeCell ref="J3:J4"/>
    <mergeCell ref="K3:K4"/>
    <mergeCell ref="L3:L4"/>
    <mergeCell ref="M3:M4"/>
    <mergeCell ref="N2:N4"/>
    <mergeCell ref="O2:O4"/>
    <mergeCell ref="P3:P4"/>
    <mergeCell ref="U3:U4"/>
    <mergeCell ref="V3:V4"/>
    <mergeCell ref="W2:W4"/>
    <mergeCell ref="X2:X4"/>
    <mergeCell ref="Y2:Y4"/>
    <mergeCell ref="Z3:Z4"/>
    <mergeCell ref="AA3:AA4"/>
    <mergeCell ref="AB3:AB4"/>
    <mergeCell ref="AC2:AC4"/>
    <mergeCell ref="AD3:AD4"/>
    <mergeCell ref="AE2:AE4"/>
    <mergeCell ref="AF2:AF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answer</cp:lastModifiedBy>
  <dcterms:created xsi:type="dcterms:W3CDTF">2021-07-30T09:23:59Z</dcterms:created>
  <dcterms:modified xsi:type="dcterms:W3CDTF">2021-07-30T09:24:39Z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F44E9288C3D64D74BAA7F7E0BA8EF4FE</vt:lpwstr>
  </property>
  <property fmtid="{D5CDD505-2E9C-101B-9397-08002B2CF9AE}" pid="3" name="KSOProductBuildVer">
    <vt:lpwstr>2052-11.1.0.10667</vt:lpwstr>
  </property>
</Properties>
</file>