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资表" sheetId="1" r:id="rId1"/>
  </sheets>
  <calcPr calcId="144525"/>
</workbook>
</file>

<file path=xl/sharedStrings.xml><?xml version="1.0" encoding="utf-8"?>
<sst xmlns="http://schemas.openxmlformats.org/spreadsheetml/2006/main" count="51" uniqueCount="50">
  <si>
    <t xml:space="preserve">                                        一线销售提成工资计算表                </t>
  </si>
  <si>
    <t>员工基本信息</t>
  </si>
  <si>
    <t>基本工资</t>
  </si>
  <si>
    <t>绩效工资</t>
  </si>
  <si>
    <t>加班工资</t>
  </si>
  <si>
    <t>早/夜班补贴</t>
  </si>
  <si>
    <t>工龄补贴</t>
  </si>
  <si>
    <t>交通/车贴</t>
  </si>
  <si>
    <t>津补贴</t>
  </si>
  <si>
    <t>安全奖金</t>
  </si>
  <si>
    <t>补发</t>
  </si>
  <si>
    <t>扣减</t>
  </si>
  <si>
    <t>应付工资</t>
  </si>
  <si>
    <t>代扣款</t>
  </si>
  <si>
    <t>实发工资</t>
  </si>
  <si>
    <t>序号</t>
  </si>
  <si>
    <t>姓名</t>
  </si>
  <si>
    <t>身份证编号</t>
  </si>
  <si>
    <t>年龄</t>
  </si>
  <si>
    <t>性别</t>
  </si>
  <si>
    <t>入职时间</t>
  </si>
  <si>
    <t>离职时间</t>
  </si>
  <si>
    <t>部门</t>
  </si>
  <si>
    <t>迟到（次）</t>
  </si>
  <si>
    <t>早退（次）</t>
  </si>
  <si>
    <t>旷工（天）</t>
  </si>
  <si>
    <t>事假（天）</t>
  </si>
  <si>
    <t>病假（天）</t>
  </si>
  <si>
    <t>节日加班天数</t>
  </si>
  <si>
    <t>周日加班天数</t>
  </si>
  <si>
    <t>平日加班天数</t>
  </si>
  <si>
    <t>当月基本工资</t>
  </si>
  <si>
    <t>岗位工资</t>
  </si>
  <si>
    <t>任务考核</t>
  </si>
  <si>
    <t>提成奖励</t>
  </si>
  <si>
    <t>应发绩效小计</t>
  </si>
  <si>
    <t>缺勤工资</t>
  </si>
  <si>
    <t>其他扣款</t>
  </si>
  <si>
    <t>扣减小计</t>
  </si>
  <si>
    <t>公积金</t>
  </si>
  <si>
    <t>个人社保</t>
  </si>
  <si>
    <t>补扣社保</t>
  </si>
  <si>
    <t>应税工资</t>
  </si>
  <si>
    <t>个税</t>
  </si>
  <si>
    <t>目标任务</t>
  </si>
  <si>
    <t>实际销售额</t>
  </si>
  <si>
    <t>销售增长率</t>
  </si>
  <si>
    <t>提成比例</t>
  </si>
  <si>
    <t>超额提成</t>
  </si>
  <si>
    <t>李天</t>
  </si>
</sst>
</file>

<file path=xl/styles.xml><?xml version="1.0" encoding="utf-8"?>
<styleSheet xmlns="http://schemas.openxmlformats.org/spreadsheetml/2006/main">
  <numFmts count="7">
    <numFmt numFmtId="176" formatCode="000000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178" formatCode="0.00_);[Red]\(0.00\)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微软雅黑"/>
      <charset val="134"/>
    </font>
    <font>
      <sz val="9"/>
      <name val="微软雅黑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theme="10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DF7D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5" borderId="13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32" fillId="0" borderId="0">
      <alignment vertical="top"/>
    </xf>
    <xf numFmtId="0" fontId="21" fillId="0" borderId="0"/>
    <xf numFmtId="0" fontId="21" fillId="0" borderId="0">
      <alignment vertical="center"/>
    </xf>
    <xf numFmtId="0" fontId="21" fillId="0" borderId="0">
      <alignment vertical="top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2" borderId="0" xfId="0" applyFill="1">
      <alignment vertical="center"/>
    </xf>
    <xf numFmtId="14" fontId="2" fillId="0" borderId="1" xfId="0" applyNumberFormat="1" applyFont="1" applyBorder="1" applyAlignment="1">
      <alignment horizontal="left" vertical="center"/>
    </xf>
    <xf numFmtId="14" fontId="3" fillId="3" borderId="2" xfId="49" applyNumberFormat="1" applyFont="1" applyFill="1" applyBorder="1" applyAlignment="1">
      <alignment horizontal="center" vertical="center"/>
    </xf>
    <xf numFmtId="14" fontId="3" fillId="3" borderId="3" xfId="49" applyNumberFormat="1" applyFont="1" applyFill="1" applyBorder="1" applyAlignment="1">
      <alignment horizontal="center" vertical="center"/>
    </xf>
    <xf numFmtId="14" fontId="4" fillId="3" borderId="3" xfId="49" applyNumberFormat="1" applyFont="1" applyFill="1" applyBorder="1" applyAlignment="1">
      <alignment horizontal="center" vertical="center"/>
    </xf>
    <xf numFmtId="0" fontId="5" fillId="3" borderId="4" xfId="49" applyFont="1" applyFill="1" applyBorder="1" applyAlignment="1">
      <alignment horizontal="center" vertical="center" wrapText="1"/>
    </xf>
    <xf numFmtId="177" fontId="5" fillId="3" borderId="5" xfId="49" applyNumberFormat="1" applyFont="1" applyFill="1" applyBorder="1" applyAlignment="1">
      <alignment horizontal="center" vertical="center" wrapText="1"/>
    </xf>
    <xf numFmtId="0" fontId="6" fillId="3" borderId="5" xfId="49" applyFont="1" applyFill="1" applyBorder="1" applyAlignment="1">
      <alignment horizontal="center" vertical="center" wrapText="1"/>
    </xf>
    <xf numFmtId="0" fontId="5" fillId="3" borderId="5" xfId="49" applyFont="1" applyFill="1" applyBorder="1" applyAlignment="1">
      <alignment horizontal="center" vertical="center" wrapText="1"/>
    </xf>
    <xf numFmtId="14" fontId="5" fillId="3" borderId="5" xfId="49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49" applyNumberFormat="1" applyFont="1" applyFill="1" applyBorder="1" applyAlignment="1">
      <alignment horizontal="center" vertical="center"/>
    </xf>
    <xf numFmtId="0" fontId="6" fillId="2" borderId="5" xfId="49" applyFont="1" applyFill="1" applyBorder="1" applyAlignment="1">
      <alignment horizontal="center" vertical="center"/>
    </xf>
    <xf numFmtId="0" fontId="5" fillId="2" borderId="5" xfId="50" applyFont="1" applyFill="1" applyBorder="1" applyAlignment="1">
      <alignment horizontal="center" vertical="center"/>
    </xf>
    <xf numFmtId="176" fontId="5" fillId="2" borderId="5" xfId="49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14" fontId="6" fillId="2" borderId="5" xfId="49" applyNumberFormat="1" applyFont="1" applyFill="1" applyBorder="1" applyAlignment="1">
      <alignment horizontal="center" vertical="center"/>
    </xf>
    <xf numFmtId="0" fontId="7" fillId="2" borderId="5" xfId="52" applyFont="1" applyFill="1" applyBorder="1" applyAlignment="1">
      <alignment horizontal="center" vertical="center" wrapText="1"/>
    </xf>
    <xf numFmtId="0" fontId="3" fillId="4" borderId="3" xfId="49" applyFont="1" applyFill="1" applyBorder="1" applyAlignment="1">
      <alignment horizontal="center" vertical="center"/>
    </xf>
    <xf numFmtId="0" fontId="3" fillId="4" borderId="3" xfId="49" applyFont="1" applyFill="1" applyBorder="1" applyAlignment="1">
      <alignment vertical="center"/>
    </xf>
    <xf numFmtId="0" fontId="5" fillId="4" borderId="5" xfId="49" applyFont="1" applyFill="1" applyBorder="1" applyAlignment="1">
      <alignment horizontal="center" vertical="center" wrapText="1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5" xfId="49" applyFont="1" applyFill="1" applyBorder="1" applyAlignment="1">
      <alignment horizontal="center" vertical="center"/>
    </xf>
    <xf numFmtId="0" fontId="3" fillId="5" borderId="3" xfId="49" applyFont="1" applyFill="1" applyBorder="1" applyAlignment="1">
      <alignment vertical="center"/>
    </xf>
    <xf numFmtId="0" fontId="3" fillId="5" borderId="3" xfId="49" applyFont="1" applyFill="1" applyBorder="1" applyAlignment="1">
      <alignment horizontal="center" vertical="center"/>
    </xf>
    <xf numFmtId="0" fontId="5" fillId="6" borderId="3" xfId="49" applyFont="1" applyFill="1" applyBorder="1" applyAlignment="1">
      <alignment horizontal="center" vertical="center"/>
    </xf>
    <xf numFmtId="178" fontId="5" fillId="5" borderId="5" xfId="49" applyNumberFormat="1" applyFont="1" applyFill="1" applyBorder="1" applyAlignment="1">
      <alignment horizontal="center" vertical="center" wrapText="1"/>
    </xf>
    <xf numFmtId="178" fontId="5" fillId="6" borderId="5" xfId="49" applyNumberFormat="1" applyFont="1" applyFill="1" applyBorder="1" applyAlignment="1">
      <alignment horizontal="center" vertical="center" wrapText="1"/>
    </xf>
    <xf numFmtId="178" fontId="6" fillId="6" borderId="5" xfId="49" applyNumberFormat="1" applyFont="1" applyFill="1" applyBorder="1" applyAlignment="1">
      <alignment horizontal="center" vertical="center" wrapText="1"/>
    </xf>
    <xf numFmtId="178" fontId="8" fillId="2" borderId="5" xfId="49" applyNumberFormat="1" applyFont="1" applyFill="1" applyBorder="1" applyAlignment="1">
      <alignment horizontal="right" vertical="center"/>
    </xf>
    <xf numFmtId="9" fontId="5" fillId="2" borderId="5" xfId="0" applyNumberFormat="1" applyFont="1" applyFill="1" applyBorder="1">
      <alignment vertical="center"/>
    </xf>
    <xf numFmtId="178" fontId="3" fillId="7" borderId="3" xfId="49" applyNumberFormat="1" applyFont="1" applyFill="1" applyBorder="1" applyAlignment="1">
      <alignment horizontal="center" vertical="center" wrapText="1"/>
    </xf>
    <xf numFmtId="178" fontId="3" fillId="7" borderId="5" xfId="49" applyNumberFormat="1" applyFont="1" applyFill="1" applyBorder="1" applyAlignment="1">
      <alignment horizontal="center" vertical="center" wrapText="1"/>
    </xf>
    <xf numFmtId="0" fontId="9" fillId="2" borderId="5" xfId="0" applyFont="1" applyFill="1" applyBorder="1">
      <alignment vertical="center"/>
    </xf>
    <xf numFmtId="178" fontId="3" fillId="8" borderId="3" xfId="49" applyNumberFormat="1" applyFont="1" applyFill="1" applyBorder="1" applyAlignment="1">
      <alignment horizontal="center" vertical="center" wrapText="1"/>
    </xf>
    <xf numFmtId="178" fontId="3" fillId="9" borderId="6" xfId="49" applyNumberFormat="1" applyFont="1" applyFill="1" applyBorder="1" applyAlignment="1">
      <alignment horizontal="center" vertical="center" wrapText="1"/>
    </xf>
    <xf numFmtId="178" fontId="3" fillId="10" borderId="3" xfId="49" applyNumberFormat="1" applyFont="1" applyFill="1" applyBorder="1" applyAlignment="1">
      <alignment horizontal="center" vertical="center" wrapText="1"/>
    </xf>
    <xf numFmtId="178" fontId="5" fillId="8" borderId="5" xfId="49" applyNumberFormat="1" applyFont="1" applyFill="1" applyBorder="1" applyAlignment="1">
      <alignment horizontal="center" vertical="center" wrapText="1"/>
    </xf>
    <xf numFmtId="178" fontId="3" fillId="9" borderId="7" xfId="49" applyNumberFormat="1" applyFont="1" applyFill="1" applyBorder="1" applyAlignment="1">
      <alignment horizontal="center" vertical="center" wrapText="1"/>
    </xf>
    <xf numFmtId="178" fontId="5" fillId="10" borderId="5" xfId="49" applyNumberFormat="1" applyFont="1" applyFill="1" applyBorder="1" applyAlignment="1">
      <alignment horizontal="center" vertical="center" wrapText="1"/>
    </xf>
    <xf numFmtId="178" fontId="3" fillId="9" borderId="8" xfId="49" applyNumberFormat="1" applyFont="1" applyFill="1" applyBorder="1" applyAlignment="1">
      <alignment horizontal="center" vertical="center" wrapText="1"/>
    </xf>
    <xf numFmtId="178" fontId="8" fillId="2" borderId="5" xfId="49" applyNumberFormat="1" applyFont="1" applyFill="1" applyBorder="1" applyAlignment="1">
      <alignment horizontal="center" vertical="center"/>
    </xf>
    <xf numFmtId="178" fontId="10" fillId="2" borderId="5" xfId="49" applyNumberFormat="1" applyFont="1" applyFill="1" applyBorder="1" applyAlignment="1">
      <alignment horizontal="center" vertical="center"/>
    </xf>
    <xf numFmtId="178" fontId="3" fillId="11" borderId="3" xfId="49" applyNumberFormat="1" applyFont="1" applyFill="1" applyBorder="1" applyAlignment="1">
      <alignment horizontal="center" vertical="center" wrapText="1"/>
    </xf>
    <xf numFmtId="178" fontId="3" fillId="0" borderId="0" xfId="49" applyNumberFormat="1" applyFont="1" applyFill="1" applyAlignment="1">
      <alignment horizontal="center" vertical="center"/>
    </xf>
    <xf numFmtId="178" fontId="3" fillId="11" borderId="5" xfId="49" applyNumberFormat="1" applyFont="1" applyFill="1" applyBorder="1" applyAlignment="1">
      <alignment horizontal="center" vertical="center" wrapText="1"/>
    </xf>
    <xf numFmtId="178" fontId="5" fillId="0" borderId="0" xfId="49" applyNumberFormat="1" applyFont="1" applyFill="1" applyAlignment="1">
      <alignment horizontal="center" vertical="center" wrapText="1"/>
    </xf>
    <xf numFmtId="178" fontId="6" fillId="0" borderId="0" xfId="49" applyNumberFormat="1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4" xfId="50"/>
    <cellStyle name="常规 3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0CCD0"/>
      <color rgb="009EDF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"/>
  <sheetViews>
    <sheetView tabSelected="1" workbookViewId="0">
      <selection activeCell="A1" sqref="A1:AP7"/>
    </sheetView>
  </sheetViews>
  <sheetFormatPr defaultColWidth="9" defaultRowHeight="13.5" outlineLevelRow="4"/>
  <cols>
    <col min="1" max="2" width="4.75" customWidth="1"/>
    <col min="3" max="3" width="5.125" customWidth="1"/>
    <col min="4" max="5" width="4.75" customWidth="1"/>
    <col min="6" max="7" width="4.5" customWidth="1"/>
    <col min="8" max="8" width="4.75" customWidth="1"/>
    <col min="9" max="9" width="6" customWidth="1"/>
    <col min="10" max="10" width="5.75" customWidth="1"/>
    <col min="11" max="11" width="4" customWidth="1"/>
    <col min="12" max="12" width="5.875" customWidth="1"/>
    <col min="13" max="13" width="5.75" customWidth="1"/>
    <col min="14" max="19" width="7" customWidth="1"/>
    <col min="20" max="24" width="5.75" customWidth="1"/>
    <col min="25" max="25" width="8.625" customWidth="1"/>
    <col min="26" max="28" width="5.75" customWidth="1"/>
    <col min="29" max="29" width="8.125" customWidth="1"/>
    <col min="30" max="30" width="5.75" customWidth="1"/>
    <col min="31" max="31" width="7.125" customWidth="1"/>
    <col min="32" max="32" width="5.75" customWidth="1"/>
    <col min="33" max="33" width="7.625" customWidth="1"/>
    <col min="34" max="34" width="5.75" customWidth="1"/>
    <col min="35" max="35" width="7" customWidth="1"/>
    <col min="36" max="36" width="8.125" customWidth="1"/>
    <col min="37" max="37" width="5.75" customWidth="1"/>
    <col min="38" max="38" width="7" customWidth="1"/>
    <col min="39" max="39" width="5.75" customWidth="1"/>
    <col min="40" max="40" width="9.125" customWidth="1"/>
    <col min="41" max="41" width="7.125" customWidth="1"/>
    <col min="42" max="42" width="8.625" customWidth="1"/>
  </cols>
  <sheetData>
    <row r="1" ht="40.5" customHeight="1" spans="1:4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ht="16.5" customHeight="1" spans="1:43">
      <c r="A2" s="4" t="s">
        <v>1</v>
      </c>
      <c r="B2" s="5"/>
      <c r="C2" s="6"/>
      <c r="D2" s="5"/>
      <c r="E2" s="5"/>
      <c r="F2" s="5"/>
      <c r="G2" s="5"/>
      <c r="H2" s="5"/>
      <c r="I2" s="20"/>
      <c r="J2" s="20"/>
      <c r="K2" s="20"/>
      <c r="L2" s="21"/>
      <c r="M2" s="20"/>
      <c r="N2" s="20"/>
      <c r="O2" s="20"/>
      <c r="P2" s="20"/>
      <c r="Q2" s="26" t="s">
        <v>2</v>
      </c>
      <c r="R2" s="26"/>
      <c r="S2" s="27"/>
      <c r="T2" s="28" t="s">
        <v>3</v>
      </c>
      <c r="U2" s="28"/>
      <c r="V2" s="28"/>
      <c r="W2" s="28"/>
      <c r="X2" s="28"/>
      <c r="Y2" s="28"/>
      <c r="Z2" s="34" t="s">
        <v>4</v>
      </c>
      <c r="AA2" s="34" t="s">
        <v>5</v>
      </c>
      <c r="AB2" s="34" t="s">
        <v>6</v>
      </c>
      <c r="AC2" s="34" t="s">
        <v>7</v>
      </c>
      <c r="AD2" s="34" t="s">
        <v>8</v>
      </c>
      <c r="AE2" s="34" t="s">
        <v>9</v>
      </c>
      <c r="AF2" s="34" t="s">
        <v>10</v>
      </c>
      <c r="AG2" s="37" t="s">
        <v>11</v>
      </c>
      <c r="AH2" s="37"/>
      <c r="AI2" s="37"/>
      <c r="AJ2" s="38" t="s">
        <v>12</v>
      </c>
      <c r="AK2" s="39" t="s">
        <v>13</v>
      </c>
      <c r="AL2" s="39"/>
      <c r="AM2" s="39"/>
      <c r="AN2" s="39"/>
      <c r="AO2" s="39"/>
      <c r="AP2" s="46" t="s">
        <v>14</v>
      </c>
      <c r="AQ2" s="47"/>
    </row>
    <row r="3" s="1" customFormat="1" ht="22.5" customHeight="1" spans="1:43">
      <c r="A3" s="7" t="s">
        <v>15</v>
      </c>
      <c r="B3" s="8" t="s">
        <v>16</v>
      </c>
      <c r="C3" s="9" t="s">
        <v>17</v>
      </c>
      <c r="D3" s="10" t="s">
        <v>18</v>
      </c>
      <c r="E3" s="10" t="s">
        <v>19</v>
      </c>
      <c r="F3" s="11" t="s">
        <v>20</v>
      </c>
      <c r="G3" s="11" t="s">
        <v>21</v>
      </c>
      <c r="H3" s="10" t="s">
        <v>22</v>
      </c>
      <c r="I3" s="22" t="s">
        <v>23</v>
      </c>
      <c r="J3" s="22" t="s">
        <v>24</v>
      </c>
      <c r="K3" s="22" t="s">
        <v>25</v>
      </c>
      <c r="L3" s="22" t="s">
        <v>26</v>
      </c>
      <c r="M3" s="22" t="s">
        <v>27</v>
      </c>
      <c r="N3" s="22" t="s">
        <v>28</v>
      </c>
      <c r="O3" s="22" t="s">
        <v>29</v>
      </c>
      <c r="P3" s="22" t="s">
        <v>30</v>
      </c>
      <c r="Q3" s="29" t="s">
        <v>2</v>
      </c>
      <c r="R3" s="29" t="s">
        <v>31</v>
      </c>
      <c r="S3" s="29" t="s">
        <v>32</v>
      </c>
      <c r="T3" s="30" t="s">
        <v>33</v>
      </c>
      <c r="U3" s="30"/>
      <c r="V3" s="30" t="s">
        <v>34</v>
      </c>
      <c r="W3" s="30"/>
      <c r="X3" s="30"/>
      <c r="Y3" s="30" t="s">
        <v>35</v>
      </c>
      <c r="Z3" s="35"/>
      <c r="AA3" s="35"/>
      <c r="AB3" s="35"/>
      <c r="AC3" s="35"/>
      <c r="AD3" s="35"/>
      <c r="AE3" s="35"/>
      <c r="AF3" s="35"/>
      <c r="AG3" s="40" t="s">
        <v>36</v>
      </c>
      <c r="AH3" s="40" t="s">
        <v>37</v>
      </c>
      <c r="AI3" s="40" t="s">
        <v>38</v>
      </c>
      <c r="AJ3" s="41"/>
      <c r="AK3" s="42" t="s">
        <v>39</v>
      </c>
      <c r="AL3" s="42" t="s">
        <v>40</v>
      </c>
      <c r="AM3" s="42" t="s">
        <v>41</v>
      </c>
      <c r="AN3" s="42" t="s">
        <v>42</v>
      </c>
      <c r="AO3" s="42" t="s">
        <v>43</v>
      </c>
      <c r="AP3" s="48"/>
      <c r="AQ3" s="49"/>
    </row>
    <row r="4" s="1" customFormat="1" ht="22.5" customHeight="1" spans="1:43">
      <c r="A4" s="7"/>
      <c r="B4" s="8"/>
      <c r="C4" s="9"/>
      <c r="D4" s="10"/>
      <c r="E4" s="10"/>
      <c r="F4" s="11"/>
      <c r="G4" s="11"/>
      <c r="H4" s="10"/>
      <c r="I4" s="22"/>
      <c r="J4" s="22"/>
      <c r="K4" s="22"/>
      <c r="L4" s="22"/>
      <c r="M4" s="22"/>
      <c r="N4" s="22"/>
      <c r="O4" s="22"/>
      <c r="P4" s="22"/>
      <c r="Q4" s="29"/>
      <c r="R4" s="29"/>
      <c r="S4" s="29"/>
      <c r="T4" s="31" t="s">
        <v>44</v>
      </c>
      <c r="U4" s="31" t="s">
        <v>45</v>
      </c>
      <c r="V4" s="31" t="s">
        <v>46</v>
      </c>
      <c r="W4" s="31" t="s">
        <v>47</v>
      </c>
      <c r="X4" s="31" t="s">
        <v>48</v>
      </c>
      <c r="Y4" s="30"/>
      <c r="Z4" s="35"/>
      <c r="AA4" s="35"/>
      <c r="AB4" s="35"/>
      <c r="AC4" s="35"/>
      <c r="AD4" s="35"/>
      <c r="AE4" s="35"/>
      <c r="AF4" s="35"/>
      <c r="AG4" s="40"/>
      <c r="AH4" s="40"/>
      <c r="AI4" s="40"/>
      <c r="AJ4" s="43"/>
      <c r="AK4" s="42"/>
      <c r="AL4" s="42"/>
      <c r="AM4" s="42"/>
      <c r="AN4" s="42"/>
      <c r="AO4" s="42"/>
      <c r="AP4" s="48"/>
      <c r="AQ4" s="50"/>
    </row>
    <row r="5" s="2" customFormat="1" spans="1:42">
      <c r="A5" s="12">
        <v>1</v>
      </c>
      <c r="B5" s="13" t="s">
        <v>49</v>
      </c>
      <c r="C5" s="14"/>
      <c r="D5" s="15"/>
      <c r="E5" s="16"/>
      <c r="F5" s="17"/>
      <c r="G5" s="18"/>
      <c r="H5" s="19"/>
      <c r="I5" s="23">
        <v>0</v>
      </c>
      <c r="J5" s="23">
        <v>0</v>
      </c>
      <c r="K5" s="23">
        <v>0</v>
      </c>
      <c r="L5" s="24">
        <v>1</v>
      </c>
      <c r="M5" s="23">
        <v>0</v>
      </c>
      <c r="N5" s="25">
        <v>0</v>
      </c>
      <c r="O5" s="23">
        <v>0</v>
      </c>
      <c r="P5" s="23">
        <v>0</v>
      </c>
      <c r="Q5" s="32">
        <v>5000</v>
      </c>
      <c r="R5" s="32">
        <v>5000</v>
      </c>
      <c r="S5" s="32">
        <v>300</v>
      </c>
      <c r="T5" s="23">
        <v>50000</v>
      </c>
      <c r="U5" s="23">
        <v>52000</v>
      </c>
      <c r="V5" s="33">
        <v>0.1</v>
      </c>
      <c r="W5" s="33">
        <v>0.05</v>
      </c>
      <c r="X5" s="33">
        <v>0.06</v>
      </c>
      <c r="Y5" s="32">
        <f>U5*W5+(U5-T5)*X5</f>
        <v>2720</v>
      </c>
      <c r="Z5" s="32">
        <f>ROUND(Q5/21.75*1.5*P5+Q5/21.75*2*O5+Q5/21.75*3*N5,2)</f>
        <v>0</v>
      </c>
      <c r="AA5" s="36">
        <v>0</v>
      </c>
      <c r="AB5" s="23">
        <v>0</v>
      </c>
      <c r="AC5" s="32">
        <v>400</v>
      </c>
      <c r="AD5" s="32">
        <v>0</v>
      </c>
      <c r="AE5" s="32">
        <v>100</v>
      </c>
      <c r="AF5" s="23">
        <v>0</v>
      </c>
      <c r="AG5" s="32">
        <f>ROUND(Q5/22*(K5+L5+M5),2)</f>
        <v>227.27</v>
      </c>
      <c r="AH5" s="32">
        <v>1</v>
      </c>
      <c r="AI5" s="32">
        <f>AG5+AH5</f>
        <v>228.27</v>
      </c>
      <c r="AJ5" s="32">
        <f>R5+S5+Y5+Z5+AA5+AB5+AC5+AD5+AE5+AF5-AI5</f>
        <v>8291.73</v>
      </c>
      <c r="AK5" s="24">
        <f>Q5*0.12</f>
        <v>600</v>
      </c>
      <c r="AL5" s="44">
        <f>Q5*(0.08+0.02+0.005)</f>
        <v>525</v>
      </c>
      <c r="AM5" s="45">
        <v>1</v>
      </c>
      <c r="AN5" s="45">
        <f>AJ5-AK5-AL5-AM5</f>
        <v>7165.73</v>
      </c>
      <c r="AO5" s="32">
        <f>ROUND(MAX((AN5-3500)*{0.03,0.1,0.2,0.25,0.3,0.35,0.45}-{0,105,555,1005,2755,5505,13505},0),2)</f>
        <v>261.57</v>
      </c>
      <c r="AP5" s="32">
        <f>AN5-AO5</f>
        <v>6904.16</v>
      </c>
    </row>
  </sheetData>
  <mergeCells count="46">
    <mergeCell ref="A1:AP1"/>
    <mergeCell ref="A2:H2"/>
    <mergeCell ref="I2:P2"/>
    <mergeCell ref="Q2:S2"/>
    <mergeCell ref="T2:Y2"/>
    <mergeCell ref="AG2:AI2"/>
    <mergeCell ref="AK2:AO2"/>
    <mergeCell ref="T3:U3"/>
    <mergeCell ref="V3:X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Y3:Y4"/>
    <mergeCell ref="Z2:Z4"/>
    <mergeCell ref="AA2:AA4"/>
    <mergeCell ref="AB2:AB4"/>
    <mergeCell ref="AC2:AC4"/>
    <mergeCell ref="AD2:AD4"/>
    <mergeCell ref="AE2:AE4"/>
    <mergeCell ref="AF2:AF4"/>
    <mergeCell ref="AG3:AG4"/>
    <mergeCell ref="AH3:AH4"/>
    <mergeCell ref="AI3:AI4"/>
    <mergeCell ref="AJ2:AJ4"/>
    <mergeCell ref="AK3:AK4"/>
    <mergeCell ref="AL3:AL4"/>
    <mergeCell ref="AM3:AM4"/>
    <mergeCell ref="AN3:AN4"/>
    <mergeCell ref="AO3:AO4"/>
    <mergeCell ref="AP2:AP4"/>
  </mergeCells>
  <conditionalFormatting sqref="C5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Wu</dc:creator>
  <cp:lastModifiedBy>@ DGUA</cp:lastModifiedBy>
  <dcterms:created xsi:type="dcterms:W3CDTF">2017-06-01T08:32:00Z</dcterms:created>
  <dcterms:modified xsi:type="dcterms:W3CDTF">2021-08-03T09:16:17Z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