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工资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<sst xmlns="http://schemas.openxmlformats.org/spreadsheetml/2006/main" count="27">
  <si>
    <t>2021最简单工资表模板_含社保个税公式(起征点5000)</t>
  </si>
  <si>
    <t>姓   名</t>
  </si>
  <si>
    <t>薪资</t>
  </si>
  <si>
    <t>补贴</t>
  </si>
  <si>
    <t>工资代扣</t>
  </si>
  <si>
    <t>应发工资</t>
  </si>
  <si>
    <t>个税</t>
  </si>
  <si>
    <t>上月尾差转入</t>
  </si>
  <si>
    <t>尾差转下月</t>
  </si>
  <si>
    <t>实发薪资</t>
  </si>
  <si>
    <t>手机号</t>
  </si>
  <si>
    <t>养老金8%</t>
  </si>
  <si>
    <t>医疗金2%</t>
  </si>
  <si>
    <t>失业金0.5%</t>
  </si>
  <si>
    <t>公积金7%</t>
  </si>
  <si>
    <t>小计</t>
  </si>
  <si>
    <t>张吉惟</t>
  </si>
  <si>
    <t>林国瑞</t>
  </si>
  <si>
    <t>林玟书</t>
  </si>
  <si>
    <t>林雅南</t>
  </si>
  <si>
    <t>江奕云</t>
  </si>
  <si>
    <t>刘柏宏</t>
  </si>
  <si>
    <t>阮建安</t>
  </si>
  <si>
    <t>林子帆</t>
  </si>
  <si>
    <t>夏志豪</t>
  </si>
  <si>
    <t>吉茹定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</si>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</sst>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0" applyNumberFormat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43" fontId="2" fillId="3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3" fontId="2" fillId="0" borderId="8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A1" sqref="A1:N1"/>
    </sheetView>
  </sheetViews>
  <sheetFormatPr defaultColWidth="9" defaultRowHeight="14.4"/>
  <cols>
    <col min="1" max="1" width="7.25" customWidth="1"/>
    <col min="2" max="2" width="9.62962962962963" customWidth="1"/>
    <col min="3" max="3" width="8.75" customWidth="1"/>
    <col min="7" max="7" width="13.4444444444444" customWidth="1"/>
    <col min="8" max="8" width="14.3333333333333" customWidth="1"/>
    <col min="9" max="9" width="13.1111111111111" customWidth="1"/>
    <col min="11" max="11" width="9" hidden="1" customWidth="1"/>
    <col min="12" max="12" width="8.75" hidden="1" customWidth="1"/>
    <col min="13" max="13" width="11.8888888888889" customWidth="1"/>
    <col min="14" max="14" width="15" customWidth="1"/>
  </cols>
  <sheetData>
    <row r="1" ht="42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5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6"/>
      <c r="I2" s="3" t="s">
        <v>5</v>
      </c>
      <c r="J2" s="19" t="s">
        <v>6</v>
      </c>
      <c r="K2" s="20" t="s">
        <v>7</v>
      </c>
      <c r="L2" s="20" t="s">
        <v>8</v>
      </c>
      <c r="M2" s="3" t="s">
        <v>9</v>
      </c>
      <c r="N2" s="21" t="s">
        <v>10</v>
      </c>
    </row>
    <row r="3" ht="17.45" customHeight="1" spans="1:14">
      <c r="A3" s="7"/>
      <c r="B3" s="7"/>
      <c r="C3" s="7"/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7"/>
      <c r="J3" s="22"/>
      <c r="K3" s="23"/>
      <c r="L3" s="23"/>
      <c r="M3" s="7"/>
      <c r="N3" s="7"/>
    </row>
    <row r="4" ht="20.45" customHeight="1" spans="1:14">
      <c r="A4" t="s">
        <v>16</v>
      </c>
      <c r="B4" s="9">
        <v>8000</v>
      </c>
      <c r="C4" s="9">
        <v>500</v>
      </c>
      <c r="D4" s="10">
        <f>B4*0.08</f>
        <v>640</v>
      </c>
      <c r="E4" s="10">
        <f>B4*0.02</f>
        <v>160</v>
      </c>
      <c r="F4" s="10">
        <f>B4*0.005</f>
        <v>40</v>
      </c>
      <c r="G4" s="11">
        <f>B4*0.07</f>
        <v>560</v>
      </c>
      <c r="H4" s="12">
        <f>D4+E4+F4+G4</f>
        <v>1400</v>
      </c>
      <c r="I4" s="24">
        <f>B4+C4-H4</f>
        <v>7100</v>
      </c>
      <c r="J4" s="25">
        <f>ROUND(MAX((I4-5000)*{0.03,0.1,0.2,0.25,0.3,0.35,0.45}-{0,210,1410,2660,4410,7160,15160},0),2)</f>
        <v>63</v>
      </c>
      <c r="K4" s="26"/>
      <c r="L4" s="26"/>
      <c r="M4" s="24">
        <f>I4-J4</f>
        <v>7037</v>
      </c>
      <c r="N4" s="9"/>
    </row>
    <row r="5" ht="20.45" customHeight="1" spans="1:14">
      <c r="A5" t="s">
        <v>17</v>
      </c>
      <c r="B5" s="13">
        <v>7379</v>
      </c>
      <c r="C5" s="9">
        <v>500</v>
      </c>
      <c r="D5" s="10">
        <f t="shared" ref="D5:D13" si="0">B5*0.08</f>
        <v>590.32</v>
      </c>
      <c r="E5" s="10">
        <f t="shared" ref="E5:E13" si="1">B5*0.02</f>
        <v>147.58</v>
      </c>
      <c r="F5" s="10">
        <f t="shared" ref="F5:F13" si="2">B5*0.005</f>
        <v>36.895</v>
      </c>
      <c r="G5" s="11">
        <f t="shared" ref="G5:G13" si="3">B5*0.07</f>
        <v>516.53</v>
      </c>
      <c r="H5" s="12">
        <f t="shared" ref="H5:H13" si="4">D5+E5+F5+G5</f>
        <v>1291.325</v>
      </c>
      <c r="I5" s="24">
        <f t="shared" ref="I5:I13" si="5">B5+C5-H5</f>
        <v>6587.675</v>
      </c>
      <c r="J5" s="25">
        <f>ROUND(MAX((I5-5000)*{0.03,0.1,0.2,0.25,0.3,0.35,0.45}-{0,210,1410,2660,4410,7160,15160},0),2)</f>
        <v>47.63</v>
      </c>
      <c r="K5" s="26"/>
      <c r="L5" s="26"/>
      <c r="M5" s="24">
        <f t="shared" ref="M5:M13" si="6">I5-J5</f>
        <v>6540.045</v>
      </c>
      <c r="N5" s="13"/>
    </row>
    <row r="6" ht="20.45" customHeight="1" spans="1:14">
      <c r="A6" t="s">
        <v>18</v>
      </c>
      <c r="B6" s="13">
        <v>8585</v>
      </c>
      <c r="C6" s="9">
        <v>500</v>
      </c>
      <c r="D6" s="10">
        <f t="shared" si="0"/>
        <v>686.8</v>
      </c>
      <c r="E6" s="10">
        <f t="shared" si="1"/>
        <v>171.7</v>
      </c>
      <c r="F6" s="10">
        <f t="shared" si="2"/>
        <v>42.925</v>
      </c>
      <c r="G6" s="11">
        <f t="shared" si="3"/>
        <v>600.95</v>
      </c>
      <c r="H6" s="12">
        <f t="shared" si="4"/>
        <v>1502.375</v>
      </c>
      <c r="I6" s="24">
        <f t="shared" si="5"/>
        <v>7582.625</v>
      </c>
      <c r="J6" s="25">
        <f>ROUND(MAX((I6-5000)*{0.03,0.1,0.2,0.25,0.3,0.35,0.45}-{0,210,1410,2660,4410,7160,15160},0),2)</f>
        <v>77.48</v>
      </c>
      <c r="K6" s="26"/>
      <c r="L6" s="26"/>
      <c r="M6" s="24">
        <f t="shared" si="6"/>
        <v>7505.145</v>
      </c>
      <c r="N6" s="27"/>
    </row>
    <row r="7" s="1" customFormat="1" ht="20.45" customHeight="1" spans="1:14">
      <c r="A7" t="s">
        <v>19</v>
      </c>
      <c r="B7" s="13">
        <v>9151</v>
      </c>
      <c r="C7" s="9">
        <v>500</v>
      </c>
      <c r="D7" s="10">
        <f t="shared" si="0"/>
        <v>732.08</v>
      </c>
      <c r="E7" s="10">
        <f t="shared" si="1"/>
        <v>183.02</v>
      </c>
      <c r="F7" s="10">
        <f t="shared" si="2"/>
        <v>45.755</v>
      </c>
      <c r="G7" s="11">
        <f t="shared" si="3"/>
        <v>640.57</v>
      </c>
      <c r="H7" s="12">
        <f t="shared" si="4"/>
        <v>1601.425</v>
      </c>
      <c r="I7" s="24">
        <f t="shared" si="5"/>
        <v>8049.575</v>
      </c>
      <c r="J7" s="25">
        <f>ROUND(MAX((I7-5000)*{0.03,0.1,0.2,0.25,0.3,0.35,0.45}-{0,210,1410,2660,4410,7160,15160},0),2)</f>
        <v>94.96</v>
      </c>
      <c r="K7" s="26"/>
      <c r="L7" s="26"/>
      <c r="M7" s="24">
        <f t="shared" si="6"/>
        <v>7954.615</v>
      </c>
      <c r="N7" s="28"/>
    </row>
    <row r="8" ht="20.45" customHeight="1" spans="1:14">
      <c r="A8" t="s">
        <v>20</v>
      </c>
      <c r="B8" s="13">
        <v>9857</v>
      </c>
      <c r="C8" s="9">
        <v>500</v>
      </c>
      <c r="D8" s="10">
        <f t="shared" si="0"/>
        <v>788.56</v>
      </c>
      <c r="E8" s="10">
        <f t="shared" si="1"/>
        <v>197.14</v>
      </c>
      <c r="F8" s="10">
        <f t="shared" si="2"/>
        <v>49.285</v>
      </c>
      <c r="G8" s="11">
        <f t="shared" si="3"/>
        <v>689.99</v>
      </c>
      <c r="H8" s="12">
        <f t="shared" si="4"/>
        <v>1724.975</v>
      </c>
      <c r="I8" s="24">
        <f t="shared" si="5"/>
        <v>8632.025</v>
      </c>
      <c r="J8" s="25">
        <f>ROUND(MAX((I8-5000)*{0.03,0.1,0.2,0.25,0.3,0.35,0.45}-{0,210,1410,2660,4410,7160,15160},0),2)</f>
        <v>153.2</v>
      </c>
      <c r="K8" s="26"/>
      <c r="L8" s="26"/>
      <c r="M8" s="24">
        <f t="shared" si="6"/>
        <v>8478.825</v>
      </c>
      <c r="N8" s="29"/>
    </row>
    <row r="9" ht="20.45" customHeight="1" spans="1:14">
      <c r="A9" t="s">
        <v>21</v>
      </c>
      <c r="B9" s="13">
        <v>7808</v>
      </c>
      <c r="C9" s="9">
        <v>500</v>
      </c>
      <c r="D9" s="10">
        <f t="shared" si="0"/>
        <v>624.64</v>
      </c>
      <c r="E9" s="10">
        <f t="shared" si="1"/>
        <v>156.16</v>
      </c>
      <c r="F9" s="10">
        <f t="shared" si="2"/>
        <v>39.04</v>
      </c>
      <c r="G9" s="11">
        <f t="shared" si="3"/>
        <v>546.56</v>
      </c>
      <c r="H9" s="12">
        <f t="shared" si="4"/>
        <v>1366.4</v>
      </c>
      <c r="I9" s="24">
        <f t="shared" si="5"/>
        <v>6941.6</v>
      </c>
      <c r="J9" s="25">
        <f>ROUND(MAX((I9-5000)*{0.03,0.1,0.2,0.25,0.3,0.35,0.45}-{0,210,1410,2660,4410,7160,15160},0),2)</f>
        <v>58.25</v>
      </c>
      <c r="K9" s="26"/>
      <c r="L9" s="26"/>
      <c r="M9" s="24">
        <f t="shared" si="6"/>
        <v>6883.35</v>
      </c>
      <c r="N9" s="29"/>
    </row>
    <row r="10" ht="20.45" customHeight="1" spans="1:14">
      <c r="A10" t="s">
        <v>22</v>
      </c>
      <c r="B10" s="13">
        <v>10046</v>
      </c>
      <c r="C10" s="9">
        <v>500</v>
      </c>
      <c r="D10" s="10">
        <f t="shared" si="0"/>
        <v>803.68</v>
      </c>
      <c r="E10" s="10">
        <f t="shared" si="1"/>
        <v>200.92</v>
      </c>
      <c r="F10" s="10">
        <f t="shared" si="2"/>
        <v>50.23</v>
      </c>
      <c r="G10" s="11">
        <f t="shared" si="3"/>
        <v>703.22</v>
      </c>
      <c r="H10" s="12">
        <f t="shared" si="4"/>
        <v>1758.05</v>
      </c>
      <c r="I10" s="24">
        <f t="shared" si="5"/>
        <v>8787.95</v>
      </c>
      <c r="J10" s="25">
        <f>ROUND(MAX((I10-5000)*{0.03,0.1,0.2,0.25,0.3,0.35,0.45}-{0,210,1410,2660,4410,7160,15160},0),2)</f>
        <v>168.8</v>
      </c>
      <c r="K10" s="26"/>
      <c r="L10" s="26"/>
      <c r="M10" s="24">
        <f t="shared" si="6"/>
        <v>8619.15</v>
      </c>
      <c r="N10" s="29"/>
    </row>
    <row r="11" ht="20.45" customHeight="1" spans="1:14">
      <c r="A11" t="s">
        <v>23</v>
      </c>
      <c r="B11" s="13">
        <v>9551</v>
      </c>
      <c r="C11" s="9">
        <v>500</v>
      </c>
      <c r="D11" s="10">
        <f t="shared" si="0"/>
        <v>764.08</v>
      </c>
      <c r="E11" s="10">
        <f t="shared" si="1"/>
        <v>191.02</v>
      </c>
      <c r="F11" s="10">
        <f t="shared" si="2"/>
        <v>47.755</v>
      </c>
      <c r="G11" s="11">
        <f t="shared" si="3"/>
        <v>668.57</v>
      </c>
      <c r="H11" s="12">
        <f t="shared" si="4"/>
        <v>1671.425</v>
      </c>
      <c r="I11" s="24">
        <f t="shared" si="5"/>
        <v>8379.575</v>
      </c>
      <c r="J11" s="25">
        <f>ROUND(MAX((I11-5000)*{0.03,0.1,0.2,0.25,0.3,0.35,0.45}-{0,210,1410,2660,4410,7160,15160},0),2)</f>
        <v>127.96</v>
      </c>
      <c r="K11" s="26"/>
      <c r="L11" s="26"/>
      <c r="M11" s="24">
        <f t="shared" si="6"/>
        <v>8251.615</v>
      </c>
      <c r="N11" s="29"/>
    </row>
    <row r="12" ht="20.45" customHeight="1" spans="1:14">
      <c r="A12" t="s">
        <v>24</v>
      </c>
      <c r="B12" s="13">
        <v>7875</v>
      </c>
      <c r="C12" s="9">
        <v>500</v>
      </c>
      <c r="D12" s="10">
        <f t="shared" si="0"/>
        <v>630</v>
      </c>
      <c r="E12" s="10">
        <f t="shared" si="1"/>
        <v>157.5</v>
      </c>
      <c r="F12" s="10">
        <f t="shared" si="2"/>
        <v>39.375</v>
      </c>
      <c r="G12" s="11">
        <f t="shared" si="3"/>
        <v>551.25</v>
      </c>
      <c r="H12" s="12">
        <f t="shared" si="4"/>
        <v>1378.125</v>
      </c>
      <c r="I12" s="24">
        <f t="shared" si="5"/>
        <v>6996.875</v>
      </c>
      <c r="J12" s="25">
        <f>ROUND(MAX((I12-5000)*{0.03,0.1,0.2,0.25,0.3,0.35,0.45}-{0,210,1410,2660,4410,7160,15160},0),2)</f>
        <v>59.91</v>
      </c>
      <c r="K12" s="26"/>
      <c r="L12" s="26"/>
      <c r="M12" s="24">
        <f t="shared" si="6"/>
        <v>6936.965</v>
      </c>
      <c r="N12" s="29"/>
    </row>
    <row r="13" ht="20.45" customHeight="1" spans="1:14">
      <c r="A13" t="s">
        <v>25</v>
      </c>
      <c r="B13" s="13">
        <v>8202</v>
      </c>
      <c r="C13" s="9">
        <v>500</v>
      </c>
      <c r="D13" s="10">
        <f t="shared" si="0"/>
        <v>656.16</v>
      </c>
      <c r="E13" s="10">
        <f t="shared" si="1"/>
        <v>164.04</v>
      </c>
      <c r="F13" s="10">
        <f t="shared" si="2"/>
        <v>41.01</v>
      </c>
      <c r="G13" s="11">
        <f t="shared" si="3"/>
        <v>574.14</v>
      </c>
      <c r="H13" s="12">
        <f t="shared" si="4"/>
        <v>1435.35</v>
      </c>
      <c r="I13" s="24">
        <f t="shared" si="5"/>
        <v>7266.65</v>
      </c>
      <c r="J13" s="25">
        <f>ROUND(MAX((I13-5000)*{0.03,0.1,0.2,0.25,0.3,0.35,0.45}-{0,210,1410,2660,4410,7160,15160},0),2)</f>
        <v>68</v>
      </c>
      <c r="K13" s="26"/>
      <c r="L13" s="26"/>
      <c r="M13" s="24">
        <f t="shared" si="6"/>
        <v>7198.65</v>
      </c>
      <c r="N13" s="29"/>
    </row>
    <row r="14" ht="20.45" customHeight="1" spans="1:14">
      <c r="A14" s="14"/>
      <c r="B14" s="13"/>
      <c r="C14" s="13"/>
      <c r="D14" s="15"/>
      <c r="E14" s="15"/>
      <c r="F14" s="15"/>
      <c r="G14" s="15"/>
      <c r="H14" s="15"/>
      <c r="I14" s="30"/>
      <c r="J14" s="31"/>
      <c r="K14" s="30"/>
      <c r="L14" s="32"/>
      <c r="M14" s="33"/>
      <c r="N14" s="29"/>
    </row>
    <row r="15" ht="20.45" customHeight="1" spans="1:14">
      <c r="A15" s="14"/>
      <c r="B15" s="13"/>
      <c r="C15" s="13"/>
      <c r="D15" s="15"/>
      <c r="E15" s="15"/>
      <c r="F15" s="15"/>
      <c r="G15" s="15"/>
      <c r="H15" s="15"/>
      <c r="I15" s="30"/>
      <c r="J15" s="31"/>
      <c r="K15" s="30"/>
      <c r="L15" s="32"/>
      <c r="M15" s="33"/>
      <c r="N15" s="13"/>
    </row>
    <row r="16" ht="20.45" customHeight="1" spans="1:14">
      <c r="A16" s="14"/>
      <c r="B16" s="13"/>
      <c r="C16" s="13"/>
      <c r="D16" s="15"/>
      <c r="E16" s="15"/>
      <c r="F16" s="15"/>
      <c r="G16" s="15"/>
      <c r="H16" s="15"/>
      <c r="I16" s="30"/>
      <c r="J16" s="31"/>
      <c r="K16" s="30"/>
      <c r="L16" s="32"/>
      <c r="M16" s="33"/>
      <c r="N16" s="13"/>
    </row>
    <row r="17" ht="20.45" customHeight="1" spans="1:14">
      <c r="A17" s="16"/>
      <c r="B17" s="13"/>
      <c r="C17" s="13"/>
      <c r="D17" s="15"/>
      <c r="E17" s="15"/>
      <c r="F17" s="15"/>
      <c r="G17" s="15"/>
      <c r="H17" s="15"/>
      <c r="I17" s="30"/>
      <c r="J17" s="31"/>
      <c r="K17" s="30"/>
      <c r="L17" s="32"/>
      <c r="M17" s="33"/>
      <c r="N17" s="29"/>
    </row>
    <row r="18" ht="20.45" customHeight="1" spans="1:1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25" spans="4:4">
      <c r="D25" t="s">
        <v>26</v>
      </c>
    </row>
  </sheetData>
  <mergeCells count="11">
    <mergeCell ref="A1:N1"/>
    <mergeCell ref="D2:H2"/>
    <mergeCell ref="A2:A3"/>
    <mergeCell ref="B2:B3"/>
    <mergeCell ref="C2:C3"/>
    <mergeCell ref="I2:I3"/>
    <mergeCell ref="J2:J3"/>
    <mergeCell ref="K2:K3"/>
    <mergeCell ref="L2:L3"/>
    <mergeCell ref="M2:M3"/>
    <mergeCell ref="N2:N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4" sqref="A1:A14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liuruoqi</dc:creator>
  <cp:lastModifiedBy>烟然</cp:lastModifiedBy>
  <dcterms:created xsi:type="dcterms:W3CDTF">2006-09-13T11:21:00Z</dcterms:created>
  <dcterms:modified xsi:type="dcterms:W3CDTF">2021-03-19T09:15:49Z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