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<sst xmlns="http://schemas.openxmlformats.org/spreadsheetml/2006/main" count="44" uniqueCount="44">
  <si>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驻外人员薪资计算工资表模板 </t>
  </si>
  <si>
    <t>序号</t>
  </si>
  <si>
    <t>月度</t>
  </si>
  <si>
    <t>姓名</t>
  </si>
  <si>
    <t>入职时间</t>
  </si>
  <si>
    <t xml:space="preserve"> 部门</t>
  </si>
  <si>
    <t xml:space="preserve"> 子部门</t>
  </si>
  <si>
    <t>职位名称</t>
  </si>
  <si>
    <t xml:space="preserve">出勤天数 </t>
  </si>
  <si>
    <t>未出勤时数</t>
  </si>
  <si>
    <t>事假总时数</t>
  </si>
  <si>
    <t>病假总时数</t>
  </si>
  <si>
    <t>日常加班时数</t>
  </si>
  <si>
    <t xml:space="preserve">公众节假日加班时数 </t>
  </si>
  <si>
    <t>工资标准</t>
  </si>
  <si>
    <t>基本工资</t>
  </si>
  <si>
    <t>岗位工资1</t>
  </si>
  <si>
    <t>岗位工资2</t>
  </si>
  <si>
    <t>职务补贴</t>
  </si>
  <si>
    <t>职级补贴</t>
  </si>
  <si>
    <t>餐补、交通、通信补</t>
  </si>
  <si>
    <t>其他补贴</t>
  </si>
  <si>
    <t>绩效工资标准</t>
  </si>
  <si>
    <t>绩效工资</t>
  </si>
  <si>
    <t>销售额</t>
  </si>
  <si>
    <t>抽成</t>
  </si>
  <si>
    <t>考核奖</t>
  </si>
  <si>
    <t>超额奖</t>
  </si>
  <si>
    <t>办卡奖-门店</t>
  </si>
  <si>
    <t>考核奖-门店</t>
  </si>
  <si>
    <t xml:space="preserve">日常加班 </t>
  </si>
  <si>
    <t>节假日加班</t>
  </si>
  <si>
    <t>未出勤扣款</t>
  </si>
  <si>
    <t>事假扣款</t>
  </si>
  <si>
    <t>病假扣款</t>
  </si>
  <si>
    <t>迟到早退扣款</t>
  </si>
  <si>
    <t>其它</t>
  </si>
  <si>
    <t>个人承担医社保</t>
  </si>
  <si>
    <t>应税工资</t>
  </si>
  <si>
    <t>个税</t>
  </si>
  <si>
    <t>实发工资</t>
  </si>
  <si>
    <t>联系电话</t>
  </si>
  <si>
    <t>李天</t>
  </si>
  <si>
    <t>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</si>
</sst>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;[Red]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9" xfId="28" applyFont="1" applyFill="1" applyBorder="1" applyAlignment="1">
      <alignment horizontal="center" vertical="center"/>
      <protection/>
    </xf>
    <xf numFmtId="0" fontId="3" fillId="33" borderId="9" xfId="28" applyFont="1" applyFill="1" applyBorder="1" applyAlignment="1">
      <alignment horizontal="center" vertical="center" wrapText="1"/>
      <protection/>
    </xf>
    <xf numFmtId="49" fontId="3" fillId="33" borderId="9" xfId="28" applyNumberFormat="1" applyFont="1" applyFill="1" applyBorder="1" applyAlignment="1">
      <alignment horizontal="center" vertical="center" wrapText="1"/>
      <protection/>
    </xf>
    <xf numFmtId="0" fontId="4" fillId="34" borderId="9" xfId="0" applyNumberFormat="1" applyFont="1" applyFill="1" applyBorder="1" applyAlignment="1">
      <alignment horizontal="center" vertical="center"/>
    </xf>
    <xf numFmtId="49" fontId="3" fillId="34" borderId="9" xfId="28" applyNumberFormat="1" applyFont="1" applyFill="1" applyBorder="1" applyAlignment="1">
      <alignment horizontal="center" vertical="center" wrapText="1"/>
      <protection/>
    </xf>
    <xf numFmtId="176" fontId="3" fillId="34" borderId="9" xfId="27" applyNumberFormat="1" applyFont="1" applyFill="1" applyBorder="1" applyAlignment="1">
      <alignment horizontal="center" vertical="center" wrapText="1" shrinkToFit="1"/>
      <protection/>
    </xf>
    <xf numFmtId="14" fontId="4" fillId="34" borderId="9" xfId="0" applyNumberFormat="1" applyFont="1" applyFill="1" applyBorder="1" applyAlignment="1">
      <alignment horizontal="center" vertical="center" wrapText="1"/>
    </xf>
    <xf numFmtId="0" fontId="3" fillId="34" borderId="9" xfId="28" applyFont="1" applyFill="1" applyBorder="1" applyAlignment="1">
      <alignment horizontal="center" vertical="center" shrinkToFit="1"/>
      <protection/>
    </xf>
    <xf numFmtId="0" fontId="3" fillId="34" borderId="9" xfId="57" applyFont="1" applyFill="1" applyBorder="1" applyAlignment="1">
      <alignment horizontal="center" vertical="center" wrapText="1"/>
      <protection/>
    </xf>
    <xf numFmtId="0" fontId="3" fillId="33" borderId="9" xfId="28" applyNumberFormat="1" applyFont="1" applyFill="1" applyBorder="1" applyAlignment="1">
      <alignment horizontal="center" vertical="center" wrapText="1"/>
      <protection/>
    </xf>
    <xf numFmtId="0" fontId="3" fillId="35" borderId="9" xfId="28" applyNumberFormat="1" applyFont="1" applyFill="1" applyBorder="1" applyAlignment="1">
      <alignment horizontal="center" vertical="center" wrapText="1"/>
      <protection/>
    </xf>
    <xf numFmtId="0" fontId="3" fillId="28" borderId="9" xfId="28" applyNumberFormat="1" applyFont="1" applyFill="1" applyBorder="1" applyAlignment="1">
      <alignment horizontal="center" vertical="center" wrapText="1"/>
      <protection/>
    </xf>
    <xf numFmtId="0" fontId="3" fillId="34" borderId="9" xfId="28" applyFont="1" applyFill="1" applyBorder="1" applyAlignment="1">
      <alignment horizontal="center" vertical="center" wrapText="1"/>
      <protection/>
    </xf>
    <xf numFmtId="0" fontId="3" fillId="34" borderId="9" xfId="28" applyNumberFormat="1" applyFont="1" applyFill="1" applyBorder="1" applyAlignment="1">
      <alignment horizontal="center" vertical="center" wrapText="1"/>
      <protection/>
    </xf>
    <xf numFmtId="0" fontId="3" fillId="36" borderId="9" xfId="28" applyFont="1" applyFill="1" applyBorder="1" applyAlignment="1">
      <alignment horizontal="center" vertical="center" wrapText="1"/>
      <protection/>
    </xf>
    <xf numFmtId="0" fontId="3" fillId="37" borderId="9" xfId="28" applyFont="1" applyFill="1" applyBorder="1" applyAlignment="1">
      <alignment horizontal="center" vertical="center" wrapText="1"/>
      <protection/>
    </xf>
    <xf numFmtId="0" fontId="3" fillId="38" borderId="9" xfId="28" applyFont="1" applyFill="1" applyBorder="1" applyAlignment="1">
      <alignment horizontal="center" vertical="center" wrapText="1"/>
      <protection/>
    </xf>
    <xf numFmtId="177" fontId="3" fillId="38" borderId="9" xfId="0" applyNumberFormat="1" applyFont="1" applyFill="1" applyBorder="1" applyAlignment="1">
      <alignment horizontal="center" vertical="center" wrapText="1"/>
    </xf>
    <xf numFmtId="0" fontId="3" fillId="38" borderId="9" xfId="0" applyNumberFormat="1" applyFont="1" applyFill="1" applyBorder="1" applyAlignment="1">
      <alignment horizontal="center" vertical="center" wrapText="1"/>
    </xf>
    <xf numFmtId="0" fontId="3" fillId="20" borderId="9" xfId="28" applyFont="1" applyFill="1" applyBorder="1" applyAlignment="1">
      <alignment horizontal="center" vertical="center" wrapText="1"/>
      <protection/>
    </xf>
    <xf numFmtId="177" fontId="3" fillId="34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178" fontId="3" fillId="34" borderId="9" xfId="28" applyNumberFormat="1" applyFont="1" applyFill="1" applyBorder="1" applyAlignment="1">
      <alignment horizontal="center" vertical="center" shrinkToFit="1"/>
      <protection/>
    </xf>
    <xf numFmtId="179" fontId="3" fillId="20" borderId="9" xfId="28" applyNumberFormat="1" applyFont="1" applyFill="1" applyBorder="1" applyAlignment="1">
      <alignment horizontal="center" vertical="center" wrapText="1"/>
      <protection/>
    </xf>
    <xf numFmtId="0" fontId="3" fillId="20" borderId="9" xfId="0" applyNumberFormat="1" applyFont="1" applyFill="1" applyBorder="1" applyAlignment="1">
      <alignment horizontal="center" vertical="center" wrapText="1"/>
    </xf>
    <xf numFmtId="177" fontId="3" fillId="31" borderId="9" xfId="0" applyNumberFormat="1" applyFont="1" applyFill="1" applyBorder="1" applyAlignment="1">
      <alignment horizontal="center" vertical="center" wrapText="1"/>
    </xf>
    <xf numFmtId="0" fontId="3" fillId="31" borderId="9" xfId="0" applyFont="1" applyFill="1" applyBorder="1" applyAlignment="1">
      <alignment horizontal="center" vertical="center" wrapText="1"/>
    </xf>
    <xf numFmtId="177" fontId="3" fillId="39" borderId="9" xfId="0" applyNumberFormat="1" applyFont="1" applyFill="1" applyBorder="1" applyAlignment="1">
      <alignment horizontal="center" vertical="center" wrapText="1"/>
    </xf>
    <xf numFmtId="179" fontId="3" fillId="34" borderId="9" xfId="28" applyNumberFormat="1" applyFont="1" applyFill="1" applyBorder="1" applyAlignment="1">
      <alignment horizontal="center" vertical="center" shrinkToFit="1"/>
      <protection/>
    </xf>
    <xf numFmtId="177" fontId="3" fillId="34" borderId="9" xfId="57" applyNumberFormat="1" applyFont="1" applyFill="1" applyBorder="1" applyAlignment="1">
      <alignment horizontal="center" vertical="center" wrapText="1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28" applyFont="1" applyFill="1" applyBorder="1" applyAlignment="1">
      <alignment horizontal="center" vertical="center" wrapText="1"/>
      <protection/>
    </xf>
    <xf numFmtId="0" fontId="3" fillId="34" borderId="9" xfId="28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_CCPM年度经营计划模板（职能部门及咨询项目适用）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人力资源成本计划(余颂东修改)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SheetLayoutView="100" workbookViewId="0" topLeftCell="A1">
      <selection activeCell="A1" sqref="A1:AO8"/>
    </sheetView>
  </sheetViews>
  <sheetFormatPr defaultColWidth="9.00390625" defaultRowHeight="14.25"/>
  <sheetData>
    <row r="1" spans="1:41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0" t="s">
        <v>13</v>
      </c>
      <c r="N2" s="11" t="s">
        <v>14</v>
      </c>
      <c r="O2" s="12" t="s">
        <v>15</v>
      </c>
      <c r="P2" s="12" t="s">
        <v>16</v>
      </c>
      <c r="Q2" s="12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6" t="s">
        <v>22</v>
      </c>
      <c r="W2" s="16" t="s">
        <v>23</v>
      </c>
      <c r="X2" s="17" t="s">
        <v>24</v>
      </c>
      <c r="Y2" s="17" t="s">
        <v>25</v>
      </c>
      <c r="Z2" s="18" t="s">
        <v>26</v>
      </c>
      <c r="AA2" s="19" t="s">
        <v>27</v>
      </c>
      <c r="AB2" s="19" t="s">
        <v>28</v>
      </c>
      <c r="AC2" s="19" t="s">
        <v>29</v>
      </c>
      <c r="AD2" s="20" t="s">
        <v>30</v>
      </c>
      <c r="AE2" s="20" t="s">
        <v>31</v>
      </c>
      <c r="AF2" s="20" t="s">
        <v>32</v>
      </c>
      <c r="AG2" s="24" t="s">
        <v>33</v>
      </c>
      <c r="AH2" s="24" t="s">
        <v>34</v>
      </c>
      <c r="AI2" s="24" t="s">
        <v>35</v>
      </c>
      <c r="AJ2" s="25" t="s">
        <v>36</v>
      </c>
      <c r="AK2" s="26" t="s">
        <v>37</v>
      </c>
      <c r="AL2" s="26" t="s">
        <v>38</v>
      </c>
      <c r="AM2" s="27" t="s">
        <v>39</v>
      </c>
      <c r="AN2" s="28" t="s">
        <v>40</v>
      </c>
      <c r="AO2" s="32" t="s">
        <v>41</v>
      </c>
    </row>
    <row r="3" spans="1:41" ht="14.25">
      <c r="A3" s="4">
        <v>1</v>
      </c>
      <c r="B3" s="5"/>
      <c r="C3" s="6" t="s">
        <v>42</v>
      </c>
      <c r="D3" s="7"/>
      <c r="E3" s="8"/>
      <c r="F3" s="8"/>
      <c r="G3" s="9"/>
      <c r="H3" s="5" t="s">
        <v>43</v>
      </c>
      <c r="I3" s="13">
        <v>0</v>
      </c>
      <c r="J3" s="13">
        <v>0</v>
      </c>
      <c r="K3" s="13">
        <v>0</v>
      </c>
      <c r="L3" s="13">
        <v>0</v>
      </c>
      <c r="M3" s="14">
        <v>16</v>
      </c>
      <c r="N3" s="14">
        <v>5000</v>
      </c>
      <c r="O3" s="14">
        <v>5000</v>
      </c>
      <c r="P3" s="14">
        <v>500</v>
      </c>
      <c r="Q3" s="14">
        <v>300</v>
      </c>
      <c r="R3" s="13">
        <v>0</v>
      </c>
      <c r="S3" s="13">
        <v>0</v>
      </c>
      <c r="T3" s="13">
        <v>300</v>
      </c>
      <c r="U3" s="13">
        <v>0</v>
      </c>
      <c r="V3" s="13">
        <v>5000</v>
      </c>
      <c r="W3" s="13">
        <f>V3*0.1</f>
        <v>500</v>
      </c>
      <c r="X3" s="13">
        <v>50000</v>
      </c>
      <c r="Y3" s="13">
        <f>X3*0.01</f>
        <v>500</v>
      </c>
      <c r="Z3" s="21">
        <v>200</v>
      </c>
      <c r="AA3" s="22">
        <v>400</v>
      </c>
      <c r="AB3" s="22">
        <v>400</v>
      </c>
      <c r="AC3" s="22">
        <v>400</v>
      </c>
      <c r="AD3" s="23">
        <f>ROUND(N3/21.75/8*1.5*L3,2)</f>
        <v>0</v>
      </c>
      <c r="AE3" s="23">
        <f>ROUND(N3/21.75/8*3*M3,2)</f>
        <v>1379.31</v>
      </c>
      <c r="AF3" s="23">
        <f>ROUND(N3/H3/8*I3,2)</f>
        <v>0</v>
      </c>
      <c r="AG3" s="29">
        <f>ROUND(N3/H3/8*J3,2)</f>
        <v>0</v>
      </c>
      <c r="AH3" s="29">
        <f>ROUND(N3/H3/8*K3*0.7,2)</f>
        <v>0</v>
      </c>
      <c r="AI3" s="29">
        <v>0</v>
      </c>
      <c r="AJ3" s="22">
        <v>0</v>
      </c>
      <c r="AK3" s="30">
        <f>N3*(0.08+0.02+0.005)</f>
        <v>525</v>
      </c>
      <c r="AL3" s="30">
        <f>O3+P3+Q3+R3+S3+T3+U3+W3+Y3+Z3+AA3+AB3+AC3+AD3+AE3+AF3-AG3-AH3-AI3-AJ3-AK3</f>
        <v>9354.31</v>
      </c>
      <c r="AM3" s="31">
        <f>ROUND(MAX((AL3-3500)*{0.03,0.1,0.2,0.25,0.3,0.35,0.45}-{0,105,555,1005,2755,5505,13505},0),2)</f>
        <v>615.86</v>
      </c>
      <c r="AN3" s="30">
        <f>AL3-AM3</f>
        <v>8738.449999999999</v>
      </c>
      <c r="AO3" s="33"/>
    </row>
    <row r="4" spans="1:41" ht="14.25">
      <c r="A4" s="4"/>
      <c r="B4" s="5"/>
      <c r="C4" s="6"/>
      <c r="D4" s="7"/>
      <c r="E4" s="8"/>
      <c r="F4" s="8"/>
      <c r="G4" s="9"/>
      <c r="H4" s="5"/>
      <c r="I4" s="13"/>
      <c r="J4" s="13"/>
      <c r="K4" s="13"/>
      <c r="L4" s="13"/>
      <c r="M4" s="14"/>
      <c r="N4" s="14"/>
      <c r="O4" s="14"/>
      <c r="P4" s="14"/>
      <c r="Q4" s="14"/>
      <c r="R4" s="13"/>
      <c r="S4" s="13"/>
      <c r="T4" s="13"/>
      <c r="U4" s="13"/>
      <c r="V4" s="13"/>
      <c r="W4" s="13"/>
      <c r="X4" s="13"/>
      <c r="Y4" s="13"/>
      <c r="Z4" s="21"/>
      <c r="AA4" s="22"/>
      <c r="AB4" s="22"/>
      <c r="AC4" s="22"/>
      <c r="AD4" s="23"/>
      <c r="AE4" s="23"/>
      <c r="AF4" s="23"/>
      <c r="AG4" s="29"/>
      <c r="AH4" s="29"/>
      <c r="AI4" s="29"/>
      <c r="AJ4" s="22"/>
      <c r="AK4" s="30"/>
      <c r="AL4" s="30"/>
      <c r="AM4" s="31"/>
      <c r="AN4" s="30"/>
      <c r="AO4" s="33"/>
    </row>
    <row r="5" spans="1:41" ht="14.25">
      <c r="A5" s="4"/>
      <c r="B5" s="5"/>
      <c r="C5" s="6"/>
      <c r="D5" s="7"/>
      <c r="E5" s="8"/>
      <c r="F5" s="8"/>
      <c r="G5" s="9"/>
      <c r="H5" s="5"/>
      <c r="I5" s="13"/>
      <c r="J5" s="13"/>
      <c r="K5" s="13"/>
      <c r="L5" s="13"/>
      <c r="M5" s="14"/>
      <c r="N5" s="14"/>
      <c r="O5" s="14"/>
      <c r="P5" s="14"/>
      <c r="Q5" s="14"/>
      <c r="R5" s="13"/>
      <c r="S5" s="13"/>
      <c r="T5" s="13"/>
      <c r="U5" s="13"/>
      <c r="V5" s="13"/>
      <c r="W5" s="13"/>
      <c r="X5" s="13"/>
      <c r="Y5" s="13"/>
      <c r="Z5" s="21"/>
      <c r="AA5" s="22"/>
      <c r="AB5" s="22"/>
      <c r="AC5" s="22"/>
      <c r="AD5" s="23"/>
      <c r="AE5" s="23"/>
      <c r="AF5" s="23"/>
      <c r="AG5" s="29"/>
      <c r="AH5" s="29"/>
      <c r="AI5" s="29"/>
      <c r="AJ5" s="22"/>
      <c r="AK5" s="30"/>
      <c r="AL5" s="30"/>
      <c r="AM5" s="31"/>
      <c r="AN5" s="30"/>
      <c r="AO5" s="33"/>
    </row>
    <row r="6" spans="1:41" ht="14.25">
      <c r="A6" s="4"/>
      <c r="B6" s="5"/>
      <c r="C6" s="6"/>
      <c r="D6" s="7"/>
      <c r="E6" s="8"/>
      <c r="F6" s="8"/>
      <c r="G6" s="9"/>
      <c r="H6" s="5"/>
      <c r="I6" s="13"/>
      <c r="J6" s="13"/>
      <c r="K6" s="13"/>
      <c r="L6" s="13"/>
      <c r="M6" s="14"/>
      <c r="N6" s="14"/>
      <c r="O6" s="14"/>
      <c r="P6" s="14"/>
      <c r="Q6" s="14"/>
      <c r="R6" s="13"/>
      <c r="S6" s="13"/>
      <c r="T6" s="13"/>
      <c r="U6" s="13"/>
      <c r="V6" s="13"/>
      <c r="W6" s="13"/>
      <c r="X6" s="13"/>
      <c r="Y6" s="13"/>
      <c r="Z6" s="21"/>
      <c r="AA6" s="22"/>
      <c r="AB6" s="22"/>
      <c r="AC6" s="22"/>
      <c r="AD6" s="23"/>
      <c r="AE6" s="23"/>
      <c r="AF6" s="23"/>
      <c r="AG6" s="29"/>
      <c r="AH6" s="29"/>
      <c r="AI6" s="29"/>
      <c r="AJ6" s="22"/>
      <c r="AK6" s="30"/>
      <c r="AL6" s="30"/>
      <c r="AM6" s="31"/>
      <c r="AN6" s="30"/>
      <c r="AO6" s="33"/>
    </row>
    <row r="7" spans="1:41" ht="14.25">
      <c r="A7" s="4"/>
      <c r="B7" s="5"/>
      <c r="C7" s="6"/>
      <c r="D7" s="7"/>
      <c r="E7" s="8"/>
      <c r="F7" s="8"/>
      <c r="G7" s="9"/>
      <c r="H7" s="5"/>
      <c r="I7" s="13"/>
      <c r="J7" s="13"/>
      <c r="K7" s="13"/>
      <c r="L7" s="13"/>
      <c r="M7" s="14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21"/>
      <c r="AA7" s="22"/>
      <c r="AB7" s="22"/>
      <c r="AC7" s="22"/>
      <c r="AD7" s="23"/>
      <c r="AE7" s="23"/>
      <c r="AF7" s="23"/>
      <c r="AG7" s="29"/>
      <c r="AH7" s="29"/>
      <c r="AI7" s="29"/>
      <c r="AJ7" s="22"/>
      <c r="AK7" s="30"/>
      <c r="AL7" s="30"/>
      <c r="AM7" s="31"/>
      <c r="AN7" s="30"/>
      <c r="AO7" s="33"/>
    </row>
    <row r="8" spans="1:41" ht="14.25">
      <c r="A8" s="4"/>
      <c r="B8" s="5"/>
      <c r="C8" s="6"/>
      <c r="D8" s="7"/>
      <c r="E8" s="8"/>
      <c r="F8" s="8"/>
      <c r="G8" s="9"/>
      <c r="H8" s="5"/>
      <c r="I8" s="13"/>
      <c r="J8" s="13"/>
      <c r="K8" s="13"/>
      <c r="L8" s="13"/>
      <c r="M8" s="14"/>
      <c r="N8" s="14"/>
      <c r="O8" s="14"/>
      <c r="P8" s="14"/>
      <c r="Q8" s="14"/>
      <c r="R8" s="13"/>
      <c r="S8" s="13"/>
      <c r="T8" s="13"/>
      <c r="U8" s="13"/>
      <c r="V8" s="13"/>
      <c r="W8" s="13"/>
      <c r="X8" s="13"/>
      <c r="Y8" s="13"/>
      <c r="Z8" s="21"/>
      <c r="AA8" s="22"/>
      <c r="AB8" s="22"/>
      <c r="AC8" s="22"/>
      <c r="AD8" s="23"/>
      <c r="AE8" s="23"/>
      <c r="AF8" s="23"/>
      <c r="AG8" s="29"/>
      <c r="AH8" s="29"/>
      <c r="AI8" s="29"/>
      <c r="AJ8" s="22"/>
      <c r="AK8" s="30"/>
      <c r="AL8" s="30"/>
      <c r="AM8" s="31"/>
      <c r="AN8" s="30"/>
      <c r="AO8" s="33"/>
    </row>
  </sheetData>
  <sheetProtection/>
  <mergeCells count="1">
    <mergeCell ref="A1:A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answer</cp:lastModifiedBy>
  <dcterms:created xsi:type="dcterms:W3CDTF">2016-12-02T08:54:00Z</dcterms:created>
  <dcterms:modified xsi:type="dcterms:W3CDTF">2021-07-29T06:14:20Z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0578B41D64204D8793BE6FDAC9C34C4C</vt:lpwstr>
  </property>
</Properties>
</file>