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<sst xmlns="http://schemas.openxmlformats.org/spreadsheetml/2006/main" count="35" uniqueCount="34">
  <si>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 xml:space="preserve">最简单的服务业员工工资计算表 </t>
  </si>
  <si>
    <t>序列</t>
  </si>
  <si>
    <t>部门</t>
  </si>
  <si>
    <t>姓名</t>
  </si>
  <si>
    <t>标准工资</t>
  </si>
  <si>
    <t>当月工作日</t>
  </si>
  <si>
    <t>缺勤扣款</t>
  </si>
  <si>
    <t>应发总计</t>
  </si>
  <si>
    <t>社会保险</t>
  </si>
  <si>
    <t>公积金</t>
  </si>
  <si>
    <t>个人五险一金总额</t>
  </si>
  <si>
    <t>补缴</t>
  </si>
  <si>
    <t>退费
（增加）</t>
  </si>
  <si>
    <t>应扣部分（个人所得税）</t>
  </si>
  <si>
    <t>个税</t>
  </si>
  <si>
    <t>税后应扣</t>
  </si>
  <si>
    <t>税后工资</t>
  </si>
  <si>
    <t>缺勤
小时数</t>
  </si>
  <si>
    <t>扣款</t>
  </si>
  <si>
    <t>基数</t>
  </si>
  <si>
    <t>养老</t>
  </si>
  <si>
    <t>医疗</t>
  </si>
  <si>
    <t>失业</t>
  </si>
  <si>
    <t>个人12%</t>
  </si>
  <si>
    <t>通讯费</t>
  </si>
  <si>
    <t>计税工资</t>
  </si>
  <si>
    <t>计税基数</t>
  </si>
  <si>
    <t>档案费</t>
  </si>
  <si>
    <t>个人8%</t>
  </si>
  <si>
    <r>
      <rPr>
        <b/>
        <sz val="11"/>
        <color theme="1"/>
        <rFont val="宋体"/>
        <charset val="134"/>
      </rPr>
      <t>个人</t>
    </r>
    <r>
      <rPr>
        <b/>
        <sz val="11"/>
        <color theme="1"/>
        <rFont val="Heiti SC Light"/>
        <charset val="134"/>
      </rPr>
      <t>2%</t>
    </r>
  </si>
  <si>
    <t>大额</t>
  </si>
  <si>
    <r>
      <rPr>
        <b/>
        <sz val="11"/>
        <color theme="1"/>
        <rFont val="宋体"/>
        <charset val="134"/>
      </rPr>
      <t>个人0.5</t>
    </r>
    <r>
      <rPr>
        <b/>
        <sz val="11"/>
        <color theme="1"/>
        <rFont val="Heiti SC Light"/>
        <charset val="134"/>
      </rPr>
      <t>%</t>
    </r>
  </si>
  <si>
    <t>研发</t>
  </si>
  <si>
    <t>李天</t>
  </si>
</sst>
</file>

<file path=xl/styles.xml><?xml version="1.0" encoding="utf-8"?>
<styleSheet xmlns="http://schemas.openxmlformats.org/spreadsheetml/2006/main">
  <numFmts count="7">
    <numFmt numFmtId="176" formatCode="_-* #,##0.00_-;\-* #,##0.00_-;_-* &quot;-&quot;??_-;_-@_-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\(0.00\)"/>
    <numFmt numFmtId="178" formatCode="#,##0.00;[Red]#,##0.00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Heiti SC Light"/>
      <charset val="134"/>
    </font>
    <font>
      <b/>
      <sz val="11"/>
      <color theme="1"/>
      <name val="Heiti SC Light"/>
      <charset val="134"/>
    </font>
    <font>
      <b/>
      <sz val="11"/>
      <color theme="1"/>
      <name val="宋体"/>
      <charset val="134"/>
    </font>
    <font>
      <sz val="11"/>
      <name val="Heiti SC Light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Heiti SC Light"/>
      <charset val="134"/>
    </font>
    <font>
      <b/>
      <sz val="11"/>
      <color indexed="9"/>
      <name val="Heiti SC Light"/>
      <charset val="134"/>
    </font>
    <font>
      <b/>
      <sz val="11"/>
      <color indexed="8"/>
      <name val="Heiti SC Light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1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7" fillId="23" borderId="1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>
      <alignment vertical="center"/>
    </xf>
    <xf numFmtId="43" fontId="5" fillId="2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right" vertical="center"/>
    </xf>
    <xf numFmtId="43" fontId="5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78" fontId="3" fillId="3" borderId="4" xfId="0" applyNumberFormat="1" applyFont="1" applyFill="1" applyBorder="1" applyAlignment="1">
      <alignment horizontal="center" vertical="center" wrapText="1"/>
    </xf>
    <xf numFmtId="178" fontId="3" fillId="3" borderId="8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78" fontId="4" fillId="3" borderId="7" xfId="0" applyNumberFormat="1" applyFont="1" applyFill="1" applyBorder="1" applyAlignment="1">
      <alignment horizontal="center" vertical="center" wrapText="1"/>
    </xf>
    <xf numFmtId="178" fontId="3" fillId="3" borderId="7" xfId="0" applyNumberFormat="1" applyFont="1" applyFill="1" applyBorder="1" applyAlignment="1">
      <alignment horizontal="center" vertical="center" wrapText="1"/>
    </xf>
    <xf numFmtId="178" fontId="3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/>
    </xf>
    <xf numFmtId="43" fontId="5" fillId="2" borderId="7" xfId="0" applyNumberFormat="1" applyFont="1" applyFill="1" applyBorder="1" applyAlignment="1" applyProtection="1">
      <alignment vertical="center"/>
    </xf>
    <xf numFmtId="43" fontId="5" fillId="2" borderId="7" xfId="0" applyNumberFormat="1" applyFont="1" applyFill="1" applyBorder="1" applyAlignment="1" applyProtection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43" fontId="5" fillId="2" borderId="7" xfId="0" applyNumberFormat="1" applyFont="1" applyFill="1" applyBorder="1" applyAlignment="1">
      <alignment horizontal="left" vertical="center"/>
    </xf>
    <xf numFmtId="43" fontId="8" fillId="6" borderId="7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A1" sqref="A1:X8"/>
    </sheetView>
  </sheetViews>
  <sheetFormatPr defaultColWidth="9" defaultRowHeight="13.5" outlineLevelRow="7"/>
  <sheetData>
    <row r="1" ht="22.5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5" spans="1:24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/>
      <c r="H2" s="8" t="s">
        <v>7</v>
      </c>
      <c r="I2" s="29" t="s">
        <v>8</v>
      </c>
      <c r="J2" s="30"/>
      <c r="K2" s="31"/>
      <c r="L2" s="31"/>
      <c r="M2" s="31"/>
      <c r="N2" s="32" t="s">
        <v>9</v>
      </c>
      <c r="O2" s="32"/>
      <c r="P2" s="33" t="s">
        <v>10</v>
      </c>
      <c r="Q2" s="5" t="s">
        <v>11</v>
      </c>
      <c r="R2" s="13" t="s">
        <v>12</v>
      </c>
      <c r="S2" s="29" t="s">
        <v>13</v>
      </c>
      <c r="T2" s="30"/>
      <c r="U2" s="47"/>
      <c r="V2" s="13" t="s">
        <v>14</v>
      </c>
      <c r="W2" s="48" t="s">
        <v>15</v>
      </c>
      <c r="X2" s="49" t="s">
        <v>16</v>
      </c>
    </row>
    <row r="3" ht="15" spans="1:24">
      <c r="A3" s="9"/>
      <c r="B3" s="10"/>
      <c r="C3" s="10"/>
      <c r="D3" s="11"/>
      <c r="E3" s="11"/>
      <c r="F3" s="12" t="s">
        <v>17</v>
      </c>
      <c r="G3" s="13" t="s">
        <v>18</v>
      </c>
      <c r="H3" s="14"/>
      <c r="I3" s="34" t="s">
        <v>19</v>
      </c>
      <c r="J3" s="35" t="s">
        <v>20</v>
      </c>
      <c r="K3" s="36" t="s">
        <v>21</v>
      </c>
      <c r="L3" s="35"/>
      <c r="M3" s="35" t="s">
        <v>22</v>
      </c>
      <c r="N3" s="37" t="s">
        <v>19</v>
      </c>
      <c r="O3" s="38" t="s">
        <v>23</v>
      </c>
      <c r="P3" s="33"/>
      <c r="Q3" s="50"/>
      <c r="R3" s="11"/>
      <c r="S3" s="13" t="s">
        <v>24</v>
      </c>
      <c r="T3" s="13" t="s">
        <v>25</v>
      </c>
      <c r="U3" s="13" t="s">
        <v>26</v>
      </c>
      <c r="V3" s="11"/>
      <c r="W3" s="51" t="s">
        <v>27</v>
      </c>
      <c r="X3" s="52"/>
    </row>
    <row r="4" ht="28.5" spans="1:24">
      <c r="A4" s="15"/>
      <c r="B4" s="16"/>
      <c r="C4" s="16"/>
      <c r="D4" s="17"/>
      <c r="E4" s="17"/>
      <c r="F4" s="18"/>
      <c r="G4" s="17"/>
      <c r="H4" s="19"/>
      <c r="I4" s="39"/>
      <c r="J4" s="40" t="s">
        <v>28</v>
      </c>
      <c r="K4" s="41" t="s">
        <v>29</v>
      </c>
      <c r="L4" s="40" t="s">
        <v>30</v>
      </c>
      <c r="M4" s="41" t="s">
        <v>31</v>
      </c>
      <c r="N4" s="42"/>
      <c r="O4" s="43"/>
      <c r="P4" s="33"/>
      <c r="Q4" s="53"/>
      <c r="R4" s="17"/>
      <c r="S4" s="17"/>
      <c r="T4" s="17"/>
      <c r="U4" s="17"/>
      <c r="V4" s="17"/>
      <c r="W4" s="54"/>
      <c r="X4" s="55"/>
    </row>
    <row r="5" ht="14.25" spans="1:24">
      <c r="A5" s="20">
        <v>1</v>
      </c>
      <c r="B5" s="21" t="s">
        <v>32</v>
      </c>
      <c r="C5" s="22" t="s">
        <v>33</v>
      </c>
      <c r="D5" s="23">
        <v>12000</v>
      </c>
      <c r="E5" s="23">
        <v>22</v>
      </c>
      <c r="F5" s="24">
        <v>4</v>
      </c>
      <c r="G5" s="25">
        <f>ROUND(D5/22/8*F5,2)</f>
        <v>272.73</v>
      </c>
      <c r="H5" s="26">
        <f>D5-G5</f>
        <v>11727.27</v>
      </c>
      <c r="I5" s="44">
        <v>12000</v>
      </c>
      <c r="J5" s="23">
        <f>I5*0.08</f>
        <v>960</v>
      </c>
      <c r="K5" s="45">
        <f>I5*0.02</f>
        <v>240</v>
      </c>
      <c r="L5" s="46">
        <v>6</v>
      </c>
      <c r="M5" s="46">
        <f>I5*0.005</f>
        <v>60</v>
      </c>
      <c r="N5" s="46">
        <v>12000</v>
      </c>
      <c r="O5" s="45">
        <f>N5*0.12</f>
        <v>1440</v>
      </c>
      <c r="P5" s="26">
        <f>J5+K5+L5+M5+O5</f>
        <v>2706</v>
      </c>
      <c r="Q5" s="44">
        <v>0</v>
      </c>
      <c r="R5" s="56">
        <v>0</v>
      </c>
      <c r="S5" s="45">
        <v>500</v>
      </c>
      <c r="T5" s="26">
        <f>H5-P5-Q5-R5+S5</f>
        <v>9521.27</v>
      </c>
      <c r="U5" s="26">
        <f>T5</f>
        <v>9521.27</v>
      </c>
      <c r="V5" s="26">
        <f>ROUND(MAX((U5-3500)*{0.03,0.1,0.2,0.25,0.3,0.35,0.45}-{0,105,555,1005,2755,5505,13505},0),2)</f>
        <v>649.25</v>
      </c>
      <c r="W5" s="26"/>
      <c r="X5" s="57">
        <f>T5-V5</f>
        <v>8872.02</v>
      </c>
    </row>
    <row r="6" ht="14.25" spans="1:24">
      <c r="A6" s="20"/>
      <c r="B6" s="27"/>
      <c r="C6" s="28"/>
      <c r="D6" s="23"/>
      <c r="E6" s="23"/>
      <c r="F6" s="24"/>
      <c r="G6" s="25"/>
      <c r="H6" s="26"/>
      <c r="I6" s="44"/>
      <c r="J6" s="23"/>
      <c r="K6" s="45"/>
      <c r="L6" s="46"/>
      <c r="M6" s="46"/>
      <c r="N6" s="46"/>
      <c r="O6" s="45"/>
      <c r="P6" s="26"/>
      <c r="Q6" s="44"/>
      <c r="R6" s="56"/>
      <c r="S6" s="45"/>
      <c r="T6" s="26"/>
      <c r="U6" s="26"/>
      <c r="V6" s="26"/>
      <c r="W6" s="26"/>
      <c r="X6" s="57"/>
    </row>
    <row r="7" ht="14.25" spans="1:24">
      <c r="A7" s="20"/>
      <c r="B7" s="27"/>
      <c r="C7" s="28"/>
      <c r="D7" s="23"/>
      <c r="E7" s="23"/>
      <c r="F7" s="24"/>
      <c r="G7" s="25"/>
      <c r="H7" s="26"/>
      <c r="I7" s="44"/>
      <c r="J7" s="23"/>
      <c r="K7" s="45"/>
      <c r="L7" s="46"/>
      <c r="M7" s="46"/>
      <c r="N7" s="46"/>
      <c r="O7" s="45"/>
      <c r="P7" s="26"/>
      <c r="Q7" s="44"/>
      <c r="R7" s="56"/>
      <c r="S7" s="45"/>
      <c r="T7" s="26"/>
      <c r="U7" s="26"/>
      <c r="V7" s="26"/>
      <c r="W7" s="26"/>
      <c r="X7" s="57"/>
    </row>
    <row r="8" ht="14.25" spans="1:24">
      <c r="A8" s="20"/>
      <c r="B8" s="27"/>
      <c r="C8" s="28"/>
      <c r="D8" s="23"/>
      <c r="E8" s="23"/>
      <c r="F8" s="24"/>
      <c r="G8" s="25"/>
      <c r="H8" s="26"/>
      <c r="I8" s="44"/>
      <c r="J8" s="23"/>
      <c r="K8" s="45"/>
      <c r="L8" s="46"/>
      <c r="M8" s="46"/>
      <c r="N8" s="46"/>
      <c r="O8" s="45"/>
      <c r="P8" s="26"/>
      <c r="Q8" s="44"/>
      <c r="R8" s="26"/>
      <c r="S8" s="45"/>
      <c r="T8" s="26"/>
      <c r="U8" s="26"/>
      <c r="V8" s="26"/>
      <c r="W8" s="26"/>
      <c r="X8" s="57"/>
    </row>
  </sheetData>
  <mergeCells count="26">
    <mergeCell ref="A1:X1"/>
    <mergeCell ref="F2:G2"/>
    <mergeCell ref="I2:J2"/>
    <mergeCell ref="N2:O2"/>
    <mergeCell ref="S2:U2"/>
    <mergeCell ref="K3:L3"/>
    <mergeCell ref="A2:A4"/>
    <mergeCell ref="B2:B4"/>
    <mergeCell ref="C2:C4"/>
    <mergeCell ref="D2:D4"/>
    <mergeCell ref="E2:E4"/>
    <mergeCell ref="F3:F4"/>
    <mergeCell ref="G3:G4"/>
    <mergeCell ref="H2:H4"/>
    <mergeCell ref="I3:I4"/>
    <mergeCell ref="N3:N4"/>
    <mergeCell ref="O3:O4"/>
    <mergeCell ref="P2:P4"/>
    <mergeCell ref="Q2:Q4"/>
    <mergeCell ref="R2:R4"/>
    <mergeCell ref="S3:S4"/>
    <mergeCell ref="T3:T4"/>
    <mergeCell ref="U3:U4"/>
    <mergeCell ref="V2:V4"/>
    <mergeCell ref="W3:W4"/>
    <mergeCell ref="X2:X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2021-07-29T06:14:38Z</dcterms:created>
  <dcterms:modified xsi:type="dcterms:W3CDTF">2021-07-29T06:16:10Z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F199446F2299479FABB06AFD90B5D22F</vt:lpwstr>
  </property>
  <property fmtid="{D5CDD505-2E9C-101B-9397-08002B2CF9AE}" pid="3" name="KSOProductBuildVer">
    <vt:lpwstr>2052-11.1.0.10667</vt:lpwstr>
  </property>
</Properties>
</file>